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D:\Financijski plan 2023-2025\"/>
    </mc:Choice>
  </mc:AlternateContent>
  <xr:revisionPtr revIDLastSave="0" documentId="13_ncr:1_{85A19651-FCDC-4EF5-B818-73F5F96DD325}" xr6:coauthVersionLast="37" xr6:coauthVersionMax="47" xr10:uidLastSave="{00000000-0000-0000-0000-000000000000}"/>
  <bookViews>
    <workbookView xWindow="-105" yWindow="-105" windowWidth="23250" windowHeight="12570" xr2:uid="{00000000-000D-0000-FFFF-FFFF00000000}"/>
  </bookViews>
  <sheets>
    <sheet name="SAŽETAK" sheetId="1" r:id="rId1"/>
    <sheet name=" Račun prihoda i rashoda" sheetId="3" r:id="rId2"/>
    <sheet name="Rashodi prema funkcijskoj kl" sheetId="5" r:id="rId3"/>
    <sheet name="Račun financiranja" sheetId="6" r:id="rId4"/>
    <sheet name="POSEBNI DIO" sheetId="7" r:id="rId5"/>
    <sheet name="List2" sheetId="2" r:id="rId6"/>
  </sheets>
  <definedNames>
    <definedName name="_xlnm.Print_Titles" localSheetId="4">'POSEBNI DIO'!$5:$5</definedName>
    <definedName name="_xlnm.Print_Area" localSheetId="4">'POSEBNI DIO'!$B$1:$R$155</definedName>
    <definedName name="_xlnm.Print_Area" localSheetId="2">'Rashodi prema funkcijskoj kl'!$A$1:$Q$33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5" l="1"/>
  <c r="D11" i="5"/>
  <c r="E11" i="5"/>
  <c r="F11" i="5"/>
  <c r="B11" i="5"/>
  <c r="C14" i="5"/>
  <c r="D14" i="5"/>
  <c r="E14" i="5"/>
  <c r="F14" i="5"/>
  <c r="B14" i="5"/>
  <c r="C12" i="5"/>
  <c r="D12" i="5"/>
  <c r="E12" i="5"/>
  <c r="F12" i="5"/>
  <c r="B12" i="5"/>
  <c r="F103" i="3" l="1"/>
  <c r="G103" i="3"/>
  <c r="H103" i="3"/>
  <c r="I103" i="3"/>
  <c r="E103" i="3"/>
  <c r="F8" i="1"/>
  <c r="F14" i="1" s="1"/>
  <c r="G21" i="1"/>
  <c r="H21" i="1"/>
  <c r="I21" i="1"/>
  <c r="J21" i="1"/>
  <c r="F21" i="1"/>
  <c r="G14" i="1"/>
  <c r="H14" i="1"/>
  <c r="I14" i="1"/>
  <c r="J14" i="1"/>
  <c r="G11" i="1"/>
  <c r="H11" i="1"/>
  <c r="I11" i="1"/>
  <c r="J11" i="1"/>
  <c r="F11" i="1"/>
  <c r="G8" i="1"/>
  <c r="H8" i="1"/>
  <c r="I8" i="1"/>
  <c r="J8" i="1"/>
  <c r="E39" i="3"/>
  <c r="E21" i="3"/>
  <c r="E18" i="3"/>
  <c r="E16" i="3"/>
  <c r="E11" i="3"/>
  <c r="E80" i="3"/>
  <c r="E70" i="3"/>
  <c r="E68" i="3"/>
  <c r="E55" i="3"/>
  <c r="E47" i="3"/>
  <c r="F17" i="7"/>
  <c r="F18" i="7"/>
  <c r="E10" i="3" l="1"/>
  <c r="E33" i="3" s="1"/>
  <c r="E102" i="3" s="1"/>
  <c r="E28" i="3"/>
  <c r="E27" i="3" s="1"/>
  <c r="E31" i="3"/>
  <c r="E30" i="3" s="1"/>
  <c r="E38" i="3"/>
  <c r="F39" i="3"/>
  <c r="F38" i="3" s="1"/>
  <c r="F31" i="3"/>
  <c r="F30" i="3" s="1"/>
  <c r="F28" i="3"/>
  <c r="F27" i="3" s="1"/>
  <c r="F21" i="3"/>
  <c r="F18" i="3"/>
  <c r="F16" i="3"/>
  <c r="F11" i="3"/>
  <c r="H39" i="3"/>
  <c r="H38" i="3" s="1"/>
  <c r="I39" i="3"/>
  <c r="I38" i="3" s="1"/>
  <c r="G39" i="3"/>
  <c r="G38" i="3" s="1"/>
  <c r="H31" i="3"/>
  <c r="H30" i="3" s="1"/>
  <c r="I31" i="3"/>
  <c r="I30" i="3" s="1"/>
  <c r="G31" i="3"/>
  <c r="G30" i="3" s="1"/>
  <c r="H28" i="3"/>
  <c r="H27" i="3" s="1"/>
  <c r="I28" i="3"/>
  <c r="I27" i="3" s="1"/>
  <c r="G28" i="3"/>
  <c r="G27" i="3" s="1"/>
  <c r="H21" i="3"/>
  <c r="I21" i="3"/>
  <c r="G21" i="3"/>
  <c r="H18" i="3"/>
  <c r="I18" i="3"/>
  <c r="G18" i="3"/>
  <c r="H16" i="3"/>
  <c r="I16" i="3"/>
  <c r="G16" i="3"/>
  <c r="I11" i="3"/>
  <c r="H11" i="3"/>
  <c r="G11" i="3"/>
  <c r="E104" i="3" l="1"/>
  <c r="H10" i="3"/>
  <c r="H33" i="3" s="1"/>
  <c r="I10" i="3"/>
  <c r="I33" i="3" s="1"/>
  <c r="F10" i="3"/>
  <c r="F33" i="3" s="1"/>
  <c r="F102" i="3" s="1"/>
  <c r="G10" i="3"/>
  <c r="G33" i="3" s="1"/>
  <c r="G102" i="3" s="1"/>
  <c r="F92" i="3"/>
  <c r="G92" i="3"/>
  <c r="H92" i="3"/>
  <c r="I92" i="3"/>
  <c r="E92" i="3"/>
  <c r="E78" i="3" s="1"/>
  <c r="F80" i="3"/>
  <c r="F78" i="3" s="1"/>
  <c r="G80" i="3"/>
  <c r="G78" i="3" s="1"/>
  <c r="H80" i="3"/>
  <c r="I80" i="3"/>
  <c r="F76" i="3"/>
  <c r="G76" i="3"/>
  <c r="H76" i="3"/>
  <c r="I76" i="3"/>
  <c r="E76" i="3"/>
  <c r="F73" i="3"/>
  <c r="G73" i="3"/>
  <c r="H73" i="3"/>
  <c r="I73" i="3"/>
  <c r="E73" i="3"/>
  <c r="F70" i="3"/>
  <c r="G70" i="3"/>
  <c r="H70" i="3"/>
  <c r="I70" i="3"/>
  <c r="F68" i="3"/>
  <c r="G68" i="3"/>
  <c r="H68" i="3"/>
  <c r="I68" i="3"/>
  <c r="I55" i="3"/>
  <c r="H55" i="3"/>
  <c r="G55" i="3"/>
  <c r="F55" i="3"/>
  <c r="I47" i="3"/>
  <c r="H47" i="3"/>
  <c r="G47" i="3"/>
  <c r="F47" i="3"/>
  <c r="I78" i="3" l="1"/>
  <c r="H78" i="3"/>
  <c r="H102" i="3"/>
  <c r="H104" i="3" s="1"/>
  <c r="I102" i="3"/>
  <c r="I104" i="3" s="1"/>
  <c r="E46" i="3"/>
  <c r="E98" i="3" s="1"/>
  <c r="E106" i="3" s="1"/>
  <c r="E109" i="3" s="1"/>
  <c r="G104" i="3"/>
  <c r="H46" i="3"/>
  <c r="F104" i="3"/>
  <c r="F46" i="3"/>
  <c r="F98" i="3" s="1"/>
  <c r="F106" i="3" s="1"/>
  <c r="I46" i="3"/>
  <c r="G46" i="3"/>
  <c r="G98" i="3" s="1"/>
  <c r="G106" i="3" s="1"/>
  <c r="C16" i="5"/>
  <c r="D16" i="5"/>
  <c r="E16" i="5"/>
  <c r="F16" i="5"/>
  <c r="B16" i="5"/>
  <c r="G148" i="7"/>
  <c r="G91" i="7"/>
  <c r="G117" i="7"/>
  <c r="G37" i="7"/>
  <c r="G36" i="7" s="1"/>
  <c r="G35" i="7" s="1"/>
  <c r="J35" i="7"/>
  <c r="I35" i="7"/>
  <c r="H35" i="7"/>
  <c r="F35" i="7"/>
  <c r="G109" i="3" l="1"/>
  <c r="F109" i="3"/>
  <c r="H98" i="3"/>
  <c r="H106" i="3" s="1"/>
  <c r="H109" i="3" s="1"/>
  <c r="I98" i="3"/>
  <c r="I106" i="3" s="1"/>
  <c r="I109" i="3" s="1"/>
  <c r="G147" i="7"/>
  <c r="G142" i="7" s="1"/>
  <c r="G86" i="7"/>
  <c r="G85" i="7" s="1"/>
  <c r="G45" i="7"/>
  <c r="G26" i="7" l="1"/>
  <c r="F127" i="7" l="1"/>
  <c r="F122" i="7"/>
  <c r="F121" i="7" s="1"/>
  <c r="F138" i="7"/>
  <c r="F137" i="7" s="1"/>
  <c r="F135" i="7"/>
  <c r="F130" i="7"/>
  <c r="F102" i="7"/>
  <c r="F98" i="7"/>
  <c r="F117" i="7"/>
  <c r="F114" i="7"/>
  <c r="J114" i="7"/>
  <c r="F91" i="7"/>
  <c r="F94" i="7"/>
  <c r="F86" i="7"/>
  <c r="F85" i="7" s="1"/>
  <c r="F84" i="7" s="1"/>
  <c r="F81" i="7"/>
  <c r="F80" i="7" s="1"/>
  <c r="F79" i="7" s="1"/>
  <c r="F77" i="7"/>
  <c r="F76" i="7" s="1"/>
  <c r="F74" i="7"/>
  <c r="F73" i="7" s="1"/>
  <c r="F70" i="7"/>
  <c r="F69" i="7" s="1"/>
  <c r="F66" i="7"/>
  <c r="F65" i="7" s="1"/>
  <c r="F63" i="7"/>
  <c r="F60" i="7"/>
  <c r="F45" i="7"/>
  <c r="F42" i="7"/>
  <c r="F51" i="7"/>
  <c r="F48" i="7"/>
  <c r="F57" i="7"/>
  <c r="F54" i="7"/>
  <c r="F32" i="7"/>
  <c r="F31" i="7" s="1"/>
  <c r="F30" i="7" s="1"/>
  <c r="I30" i="7"/>
  <c r="H30" i="7"/>
  <c r="J30" i="7"/>
  <c r="G30" i="7"/>
  <c r="F26" i="7"/>
  <c r="F25" i="7" s="1"/>
  <c r="F24" i="7" s="1"/>
  <c r="F22" i="7"/>
  <c r="J20" i="7"/>
  <c r="I20" i="7"/>
  <c r="H20" i="7"/>
  <c r="F15" i="7"/>
  <c r="F14" i="7" s="1"/>
  <c r="F13" i="7" s="1"/>
  <c r="J13" i="7"/>
  <c r="I13" i="7"/>
  <c r="H13" i="7"/>
  <c r="F9" i="7"/>
  <c r="F8" i="7" s="1"/>
  <c r="F7" i="7" s="1"/>
  <c r="G130" i="7"/>
  <c r="G135" i="7"/>
  <c r="G127" i="7"/>
  <c r="G121" i="7"/>
  <c r="G106" i="7"/>
  <c r="G105" i="7" s="1"/>
  <c r="G113" i="7"/>
  <c r="G110" i="7"/>
  <c r="G109" i="7" s="1"/>
  <c r="G102" i="7"/>
  <c r="G98" i="7"/>
  <c r="G94" i="7"/>
  <c r="G84" i="7"/>
  <c r="G77" i="7"/>
  <c r="G76" i="7" s="1"/>
  <c r="G74" i="7"/>
  <c r="G73" i="7" s="1"/>
  <c r="G70" i="7"/>
  <c r="G69" i="7" s="1"/>
  <c r="G66" i="7"/>
  <c r="G65" i="7" s="1"/>
  <c r="G63" i="7"/>
  <c r="G60" i="7"/>
  <c r="G57" i="7"/>
  <c r="G54" i="7"/>
  <c r="G51" i="7"/>
  <c r="G48" i="7"/>
  <c r="G42" i="7"/>
  <c r="G25" i="7"/>
  <c r="G24" i="7" s="1"/>
  <c r="G9" i="7"/>
  <c r="G8" i="7" s="1"/>
  <c r="G7" i="7" s="1"/>
  <c r="F20" i="7" l="1"/>
  <c r="F21" i="7"/>
  <c r="F97" i="7"/>
  <c r="F113" i="7"/>
  <c r="F129" i="7"/>
  <c r="F120" i="7" s="1"/>
  <c r="F90" i="7"/>
  <c r="F59" i="7"/>
  <c r="F41" i="7"/>
  <c r="F47" i="7"/>
  <c r="F53" i="7"/>
  <c r="G129" i="7"/>
  <c r="G120" i="7" s="1"/>
  <c r="G90" i="7"/>
  <c r="G41" i="7"/>
  <c r="G97" i="7"/>
  <c r="G59" i="7"/>
  <c r="G53" i="7"/>
  <c r="G47" i="7"/>
  <c r="G89" i="7" l="1"/>
  <c r="G40" i="7"/>
  <c r="G155" i="7" s="1"/>
  <c r="F89" i="7"/>
  <c r="F40" i="7"/>
  <c r="F155" i="7" s="1"/>
  <c r="J152" i="7" l="1"/>
  <c r="I152" i="7"/>
  <c r="H152" i="7"/>
  <c r="J144" i="7"/>
  <c r="J143" i="7" s="1"/>
  <c r="J142" i="7" s="1"/>
  <c r="I144" i="7"/>
  <c r="I143" i="7" s="1"/>
  <c r="I142" i="7" s="1"/>
  <c r="H144" i="7"/>
  <c r="H143" i="7" s="1"/>
  <c r="H142" i="7" s="1"/>
  <c r="H130" i="7"/>
  <c r="I130" i="7"/>
  <c r="I129" i="7" s="1"/>
  <c r="J130" i="7"/>
  <c r="J129" i="7" s="1"/>
  <c r="J135" i="7"/>
  <c r="I135" i="7"/>
  <c r="H135" i="7"/>
  <c r="J127" i="7"/>
  <c r="I127" i="7"/>
  <c r="H127" i="7"/>
  <c r="I122" i="7"/>
  <c r="I121" i="7" s="1"/>
  <c r="H122" i="7"/>
  <c r="J122" i="7"/>
  <c r="I110" i="7"/>
  <c r="I109" i="7" s="1"/>
  <c r="J110" i="7"/>
  <c r="J109" i="7" s="1"/>
  <c r="H110" i="7"/>
  <c r="H109" i="7" s="1"/>
  <c r="I106" i="7"/>
  <c r="J106" i="7"/>
  <c r="H106" i="7"/>
  <c r="H105" i="7" s="1"/>
  <c r="I102" i="7"/>
  <c r="J102" i="7"/>
  <c r="H102" i="7"/>
  <c r="J98" i="7"/>
  <c r="I98" i="7"/>
  <c r="H98" i="7"/>
  <c r="J94" i="7"/>
  <c r="I94" i="7"/>
  <c r="H94" i="7"/>
  <c r="J91" i="7"/>
  <c r="J90" i="7" s="1"/>
  <c r="I91" i="7"/>
  <c r="I90" i="7" s="1"/>
  <c r="H91" i="7"/>
  <c r="J77" i="7"/>
  <c r="J76" i="7" s="1"/>
  <c r="I77" i="7"/>
  <c r="I76" i="7" s="1"/>
  <c r="H77" i="7"/>
  <c r="H76" i="7" s="1"/>
  <c r="J74" i="7"/>
  <c r="J73" i="7" s="1"/>
  <c r="I74" i="7"/>
  <c r="I73" i="7" s="1"/>
  <c r="H74" i="7"/>
  <c r="H73" i="7" s="1"/>
  <c r="J70" i="7"/>
  <c r="J69" i="7" s="1"/>
  <c r="I70" i="7"/>
  <c r="I69" i="7" s="1"/>
  <c r="H70" i="7"/>
  <c r="H69" i="7" s="1"/>
  <c r="J66" i="7"/>
  <c r="J65" i="7" s="1"/>
  <c r="I66" i="7"/>
  <c r="I65" i="7" s="1"/>
  <c r="H66" i="7"/>
  <c r="H65" i="7" s="1"/>
  <c r="J63" i="7"/>
  <c r="I63" i="7"/>
  <c r="H63" i="7"/>
  <c r="J60" i="7"/>
  <c r="I60" i="7"/>
  <c r="H60" i="7"/>
  <c r="J57" i="7"/>
  <c r="I57" i="7"/>
  <c r="H57" i="7"/>
  <c r="J54" i="7"/>
  <c r="I54" i="7"/>
  <c r="H54" i="7"/>
  <c r="J51" i="7"/>
  <c r="I51" i="7"/>
  <c r="H51" i="7"/>
  <c r="J48" i="7"/>
  <c r="I48" i="7"/>
  <c r="H48" i="7"/>
  <c r="J42" i="7"/>
  <c r="I42" i="7"/>
  <c r="H42" i="7"/>
  <c r="J45" i="7"/>
  <c r="I45" i="7"/>
  <c r="H45" i="7"/>
  <c r="J26" i="7"/>
  <c r="J25" i="7" s="1"/>
  <c r="J24" i="7" s="1"/>
  <c r="I26" i="7"/>
  <c r="I25" i="7" s="1"/>
  <c r="I24" i="7" s="1"/>
  <c r="H26" i="7"/>
  <c r="H25" i="7" s="1"/>
  <c r="H24" i="7" s="1"/>
  <c r="J9" i="7"/>
  <c r="J8" i="7" s="1"/>
  <c r="J7" i="7" s="1"/>
  <c r="I9" i="7"/>
  <c r="I8" i="7" s="1"/>
  <c r="I7" i="7" s="1"/>
  <c r="H9" i="7"/>
  <c r="H8" i="7" s="1"/>
  <c r="H7" i="7" s="1"/>
  <c r="I105" i="7" l="1"/>
  <c r="J105" i="7"/>
  <c r="I97" i="7"/>
  <c r="H150" i="7"/>
  <c r="H151" i="7"/>
  <c r="J150" i="7"/>
  <c r="J151" i="7"/>
  <c r="I150" i="7"/>
  <c r="I151" i="7"/>
  <c r="I120" i="7"/>
  <c r="H121" i="7"/>
  <c r="H129" i="7"/>
  <c r="J121" i="7"/>
  <c r="J120" i="7" s="1"/>
  <c r="H97" i="7"/>
  <c r="H90" i="7"/>
  <c r="J97" i="7"/>
  <c r="H59" i="7"/>
  <c r="I59" i="7"/>
  <c r="J59" i="7"/>
  <c r="J53" i="7"/>
  <c r="H53" i="7"/>
  <c r="I53" i="7"/>
  <c r="H47" i="7"/>
  <c r="I47" i="7"/>
  <c r="J47" i="7"/>
  <c r="H41" i="7"/>
  <c r="J41" i="7"/>
  <c r="I41" i="7"/>
  <c r="I89" i="7" l="1"/>
  <c r="J89" i="7"/>
  <c r="H120" i="7"/>
  <c r="H89" i="7"/>
  <c r="I40" i="7"/>
  <c r="J40" i="7"/>
  <c r="J155" i="7" s="1"/>
  <c r="H40" i="7"/>
  <c r="I155" i="7" l="1"/>
  <c r="H155" i="7"/>
</calcChain>
</file>

<file path=xl/sharedStrings.xml><?xml version="1.0" encoding="utf-8"?>
<sst xmlns="http://schemas.openxmlformats.org/spreadsheetml/2006/main" count="364" uniqueCount="132">
  <si>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</si>
  <si>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</si>
  <si>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</si>
  <si>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</si>
  <si>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</si>
  <si>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</si>
  <si>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</si>
  <si>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</si>
  <si>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</si>
  <si>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</si>
  <si>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</si>
  <si>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</si>
  <si>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Izvršenje 2021.</t>
  </si>
  <si>
    <t>Plan 2022.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</si>
  <si>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</si>
  <si>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</si>
  <si>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</si>
  <si>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</si>
  <si>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</si>
  <si>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</si>
  <si>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</si>
  <si>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Prihodi od prodaje nefinancijske imovine</t>
  </si>
  <si>
    <t>RASHODI POSLOVANJA</t>
  </si>
  <si>
    <t>Naziv rashoda</t>
  </si>
  <si>
    <t>Rashodi poslovanja</t>
  </si>
  <si>
    <t>Rashodi za zaposlene</t>
  </si>
  <si>
    <t>Rashodi za nabavu nefinancijske imovine</t>
  </si>
  <si>
    <t>Rashodi za nabavu neproizvedene dugotrajne imovine</t>
  </si>
  <si>
    <t>RASHODI PREMA FUNKCIJSKOJ KLASIFIKACIJI</t>
  </si>
  <si>
    <t>BROJČANA OZNAKA I NAZIV</t>
  </si>
  <si>
    <t>UKUPNI RASHODI</t>
  </si>
  <si>
    <t>B. RAČUN FINANCIRANJA</t>
  </si>
  <si>
    <t>Primici od financijske imovine i zaduživanja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</si>
  <si>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</si>
  <si>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</si>
  <si>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</si>
  <si>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</si>
  <si>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</si>
  <si>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</si>
  <si>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Namjenski primici od zaduživanja</t>
  </si>
  <si>
    <t>A) SAŽETAK RAČUNA PRIHODA I RASHODA</t>
  </si>
  <si>
    <t>B) SAŽETAK RAČUNA FINANCIRANJA</t>
  </si>
  <si>
    <t>Izvršenje 2021.**</t>
  </si>
  <si>
    <t>Plan 2022.**</t>
  </si>
  <si>
    <t>UKUPAN DONOS VIŠKA / MANJKA IZ PRETHODNE(IH) GODINE***</t>
  </si>
  <si>
    <t>EUR/KN*</t>
  </si>
  <si>
    <t>** Napomena: Iznosi u stupcima Izvršenje 2021. i Plan 2022. preračunavaju se iz kuna u eure prema fiksnom tečaju konverzije (1 EUR=7,53450 kuna) i po pravilima za preračunavanje i zaokruživanje.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</si>
  <si>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</si>
  <si>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Plan za 2023.</t>
  </si>
  <si>
    <t>Projekcija 
za 2024.</t>
  </si>
  <si>
    <t>Projekcija 
za 2025.</t>
  </si>
  <si>
    <t>Prihodi od prodaje proizvedene dugotrajne imovine</t>
  </si>
  <si>
    <t>Pomoći iz inozemstva i od subjekata unutar općeg proračuna</t>
  </si>
  <si>
    <t>Prihodi iz nadležnog proračuna i od HZZO-a temeljem ugovornih obveza</t>
  </si>
  <si>
    <t>FINANCIJSKI PLAN PRORAČUNSKOG KORISNIKA JEDINICE LOKALNE I PODRUČNE (REGIONALNE) SAMOUPRAVE 
ZA 2023. I PROJEKCIJA ZA 2024. I 2025. GODINU</t>
  </si>
  <si>
    <t>Rashodi za nabavu proizvedene dugotrajne imovine</t>
  </si>
  <si>
    <t>C) PRENESENI VIŠAK ILI PRENESENI MANJAK I VIŠEGODIŠNJI PLAN URAVNOTEŽENJA</t>
  </si>
  <si>
    <r>
      <t xml:space="preserve">* Napomena: U Uputi o procesu prilagodbe poslovnih procesa subjekata opće države za poslovanje u euru iz lipnja 2022. dana je preporuka da u Općem dijelu financijskog plana sažetak Računa prihoda i rashoda i Računa financiranja bude iskazan dvojno, odnosno </t>
    </r>
    <r>
      <rPr>
        <b/>
        <i/>
        <u/>
        <sz val="9"/>
        <color indexed="8"/>
        <rFont val="Arial"/>
        <family val="2"/>
        <charset val="238"/>
      </rPr>
      <t>u kunama i u eurima</t>
    </r>
    <r>
      <rPr>
        <b/>
        <i/>
        <sz val="9"/>
        <color indexed="8"/>
        <rFont val="Arial"/>
        <family val="2"/>
        <charset val="238"/>
      </rPr>
      <t>.</t>
    </r>
  </si>
  <si>
    <t>Naziv</t>
  </si>
  <si>
    <t>Djelatnost srednjih škola</t>
  </si>
  <si>
    <t>F.P. I dodatni udio  u pro.na dohodak</t>
  </si>
  <si>
    <t>Financijski rashodi</t>
  </si>
  <si>
    <t>Administracija i upravljanje</t>
  </si>
  <si>
    <t>Podizanje kvalitete i standarda u školstvu</t>
  </si>
  <si>
    <t>Vlastiti prihodi - korisnici</t>
  </si>
  <si>
    <t>Proračun JLS</t>
  </si>
  <si>
    <t>Prihodi za posebne namjene</t>
  </si>
  <si>
    <t>Rashodi za dodatna ulaganja na nefinancijskoj imovini</t>
  </si>
  <si>
    <t>Projekt Medicinska+ SS Medicinska</t>
  </si>
  <si>
    <t>Subvencije</t>
  </si>
  <si>
    <t>Pomoći dane u inozemstvo i unutar općeg proračuna</t>
  </si>
  <si>
    <t>Projekt Erasmus+ KA122 Irsko isksustvo MŠ A.K.</t>
  </si>
  <si>
    <t>Projekt Erasmus+ Program zdravstvene njege MŠ A.K.</t>
  </si>
  <si>
    <t>Sveukupni rashodi i izdaci tekuće godine</t>
  </si>
  <si>
    <t>Državni propračun</t>
  </si>
  <si>
    <t>Višak prihoda poslovanja</t>
  </si>
  <si>
    <t>Državni proračun</t>
  </si>
  <si>
    <t>Tekuće donacije korisnici</t>
  </si>
  <si>
    <t>Pomoći iz inozemstva</t>
  </si>
  <si>
    <t>Projekt Od mjere do karijere - Pripravništvo</t>
  </si>
  <si>
    <t>Projekt Uspostava Regionalnog centra kompetentnosti (RCK)</t>
  </si>
  <si>
    <t>Višak/manjak prihoda - ZŽ</t>
  </si>
  <si>
    <t>K2204-02</t>
  </si>
  <si>
    <t>Opremanje poslovnih prostorija</t>
  </si>
  <si>
    <t xml:space="preserve">A2204-01 </t>
  </si>
  <si>
    <t>T2204-04</t>
  </si>
  <si>
    <t>Hitne intervencije u srednjim školama</t>
  </si>
  <si>
    <t>Program: 2205</t>
  </si>
  <si>
    <t>Program: 2204</t>
  </si>
  <si>
    <t>SREDNJE ŠKOLSTVO - IZNAD STANDARDA</t>
  </si>
  <si>
    <t>SREDNJE ŠKOLSTVO - STANDARD</t>
  </si>
  <si>
    <t>A 2205-01</t>
  </si>
  <si>
    <t>Javne potrebe u prosvjeti - korisnici u SŠ</t>
  </si>
  <si>
    <t>A2205-12</t>
  </si>
  <si>
    <t>A2204-07</t>
  </si>
  <si>
    <t>A2205-13</t>
  </si>
  <si>
    <t>Financiranje deficitarnih zanimanja</t>
  </si>
  <si>
    <t>Naknade građanima i kućanstvima na temelju osiguranja i druge naknade</t>
  </si>
  <si>
    <t>Program: 4302</t>
  </si>
  <si>
    <t>PROJEKTI EU</t>
  </si>
  <si>
    <t>T4302-52</t>
  </si>
  <si>
    <t>K4302-80</t>
  </si>
  <si>
    <t>T4302-99</t>
  </si>
  <si>
    <t>Predfinanciranje iz ŽP</t>
  </si>
  <si>
    <t>Program: 4306</t>
  </si>
  <si>
    <t>4306-10</t>
  </si>
  <si>
    <t>4306-15</t>
  </si>
  <si>
    <t>Nacionalni EU projekti</t>
  </si>
  <si>
    <t>A 2205-07</t>
  </si>
  <si>
    <t>HZZ - stručno osposobljavanje</t>
  </si>
  <si>
    <t>09 Obrazovanje</t>
  </si>
  <si>
    <t>091 Predškolsko i osnovno obrazovanje</t>
  </si>
  <si>
    <t>UKUPNO</t>
  </si>
  <si>
    <t>F.P. i dod. udio u por. na dohodak</t>
  </si>
  <si>
    <t>Ukupni rashodi</t>
  </si>
  <si>
    <t>Prihodi od upravnih i administrativnih pristojbi, pristojbi po posebnim propisima i naknada</t>
  </si>
  <si>
    <t>Prihodi od prodaje proizvoda i robe te pružeih usluga i prihoda od donacije</t>
  </si>
  <si>
    <t>Vlastiti izvori</t>
  </si>
  <si>
    <t>Rezultat poslovanja</t>
  </si>
  <si>
    <t>Refund/sufinanciranje projekata iz EUR</t>
  </si>
  <si>
    <t>Refund/sufinanciranje projekata iz EU</t>
  </si>
  <si>
    <t>Ukupni prihodi</t>
  </si>
  <si>
    <t>VIŠAK KORIŠTEN ZA POKRIĆE RASHODA</t>
  </si>
  <si>
    <t>Rakapitulacija</t>
  </si>
  <si>
    <t>Ukupni tekući prihodi</t>
  </si>
  <si>
    <t>Višak korišten za rashode tekućih godina</t>
  </si>
  <si>
    <t>Ukupno</t>
  </si>
  <si>
    <t>Ukupni tekući rashodi</t>
  </si>
  <si>
    <t>Razlika - financiranje</t>
  </si>
  <si>
    <t>0912 Osnovno obrazovanje</t>
  </si>
  <si>
    <t>092 Srednjoškolsko obrazovanje</t>
  </si>
  <si>
    <t>0922 Više srednjoškolsko obrazovanje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</si>
</sst>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k_n_-;\-* #,##0.00\ _k_n_-;_-* &quot;-&quot;??\ _k_n_-;_-@_-"/>
  </numFmts>
  <fonts count="2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b/>
      <i/>
      <u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sz val="11"/>
      <color rgb="FF9C0006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i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0" fillId="6" borderId="0" applyNumberFormat="0" applyBorder="0" applyAlignment="0" applyProtection="0"/>
    <xf numFmtId="0" fontId="23" fillId="7" borderId="0" applyNumberFormat="0" applyBorder="0" applyAlignment="0" applyProtection="0"/>
  </cellStyleXfs>
  <cellXfs count="229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11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10" fillId="2" borderId="3" xfId="0" quotePrefix="1" applyFont="1" applyFill="1" applyBorder="1" applyAlignment="1">
      <alignment horizontal="left" vertical="center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0" fontId="11" fillId="3" borderId="1" xfId="0" applyFont="1" applyFill="1" applyBorder="1" applyAlignment="1">
      <alignment horizontal="left" vertical="center"/>
    </xf>
    <xf numFmtId="0" fontId="9" fillId="3" borderId="2" xfId="0" applyNumberFormat="1" applyFont="1" applyFill="1" applyBorder="1" applyAlignment="1" applyProtection="1">
      <alignment vertical="center"/>
    </xf>
    <xf numFmtId="43" fontId="3" fillId="2" borderId="4" xfId="0" applyNumberFormat="1" applyFont="1" applyFill="1" applyBorder="1" applyAlignment="1">
      <alignment horizontal="right"/>
    </xf>
    <xf numFmtId="43" fontId="3" fillId="2" borderId="3" xfId="0" applyNumberFormat="1" applyFont="1" applyFill="1" applyBorder="1" applyAlignment="1">
      <alignment horizontal="right"/>
    </xf>
    <xf numFmtId="43" fontId="6" fillId="2" borderId="4" xfId="0" applyNumberFormat="1" applyFont="1" applyFill="1" applyBorder="1" applyAlignment="1">
      <alignment horizontal="right"/>
    </xf>
    <xf numFmtId="43" fontId="1" fillId="0" borderId="3" xfId="0" applyNumberFormat="1" applyFont="1" applyBorder="1" applyAlignment="1"/>
    <xf numFmtId="0" fontId="0" fillId="0" borderId="0" xfId="0" applyFill="1"/>
    <xf numFmtId="0" fontId="6" fillId="4" borderId="4" xfId="0" applyNumberFormat="1" applyFont="1" applyFill="1" applyBorder="1" applyAlignment="1" applyProtection="1">
      <alignment horizontal="left" vertical="center" wrapText="1"/>
    </xf>
    <xf numFmtId="0" fontId="0" fillId="0" borderId="3" xfId="0" applyBorder="1"/>
    <xf numFmtId="43" fontId="3" fillId="4" borderId="4" xfId="0" applyNumberFormat="1" applyFont="1" applyFill="1" applyBorder="1" applyAlignment="1">
      <alignment horizontal="right"/>
    </xf>
    <xf numFmtId="43" fontId="3" fillId="4" borderId="3" xfId="0" applyNumberFormat="1" applyFont="1" applyFill="1" applyBorder="1" applyAlignment="1">
      <alignment horizontal="right"/>
    </xf>
    <xf numFmtId="43" fontId="6" fillId="4" borderId="4" xfId="0" applyNumberFormat="1" applyFont="1" applyFill="1" applyBorder="1" applyAlignment="1">
      <alignment horizontal="right"/>
    </xf>
    <xf numFmtId="43" fontId="6" fillId="4" borderId="3" xfId="0" applyNumberFormat="1" applyFont="1" applyFill="1" applyBorder="1" applyAlignment="1">
      <alignment horizontal="right"/>
    </xf>
    <xf numFmtId="0" fontId="6" fillId="5" borderId="4" xfId="0" applyNumberFormat="1" applyFont="1" applyFill="1" applyBorder="1" applyAlignment="1" applyProtection="1">
      <alignment horizontal="center" vertical="center" wrapText="1"/>
    </xf>
    <xf numFmtId="0" fontId="6" fillId="5" borderId="3" xfId="0" applyNumberFormat="1" applyFont="1" applyFill="1" applyBorder="1" applyAlignment="1" applyProtection="1">
      <alignment horizontal="center" vertical="center" wrapText="1"/>
    </xf>
    <xf numFmtId="0" fontId="0" fillId="4" borderId="3" xfId="0" applyFill="1" applyBorder="1"/>
    <xf numFmtId="43" fontId="6" fillId="4" borderId="3" xfId="0" applyNumberFormat="1" applyFont="1" applyFill="1" applyBorder="1" applyAlignment="1" applyProtection="1">
      <alignment horizontal="right" wrapText="1"/>
    </xf>
    <xf numFmtId="43" fontId="3" fillId="4" borderId="3" xfId="0" applyNumberFormat="1" applyFont="1" applyFill="1" applyBorder="1" applyAlignment="1" applyProtection="1">
      <alignment horizontal="right" wrapText="1"/>
    </xf>
    <xf numFmtId="43" fontId="1" fillId="0" borderId="3" xfId="0" applyNumberFormat="1" applyFont="1" applyFill="1" applyBorder="1" applyAlignment="1"/>
    <xf numFmtId="43" fontId="21" fillId="0" borderId="3" xfId="1" applyNumberFormat="1" applyFont="1" applyFill="1" applyBorder="1" applyAlignment="1"/>
    <xf numFmtId="43" fontId="2" fillId="0" borderId="0" xfId="0" applyNumberFormat="1" applyFont="1" applyFill="1" applyBorder="1" applyAlignment="1" applyProtection="1">
      <alignment horizontal="center" vertical="center" wrapText="1"/>
    </xf>
    <xf numFmtId="43" fontId="3" fillId="0" borderId="0" xfId="0" applyNumberFormat="1" applyFont="1" applyFill="1" applyBorder="1" applyAlignment="1" applyProtection="1">
      <alignment vertical="center" wrapText="1"/>
    </xf>
    <xf numFmtId="43" fontId="6" fillId="4" borderId="4" xfId="0" applyNumberFormat="1" applyFont="1" applyFill="1" applyBorder="1" applyAlignment="1" applyProtection="1">
      <alignment horizontal="center" vertical="center" wrapText="1"/>
    </xf>
    <xf numFmtId="43" fontId="6" fillId="4" borderId="3" xfId="0" applyNumberFormat="1" applyFont="1" applyFill="1" applyBorder="1" applyAlignment="1" applyProtection="1">
      <alignment horizontal="center" vertical="center" wrapText="1"/>
    </xf>
    <xf numFmtId="43" fontId="0" fillId="0" borderId="0" xfId="0" applyNumberFormat="1"/>
    <xf numFmtId="43" fontId="1" fillId="0" borderId="3" xfId="0" applyNumberFormat="1" applyFont="1" applyBorder="1"/>
    <xf numFmtId="0" fontId="1" fillId="0" borderId="3" xfId="0" applyFont="1" applyBorder="1" applyAlignment="1">
      <alignment horizontal="right"/>
    </xf>
    <xf numFmtId="0" fontId="11" fillId="0" borderId="4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left" vertical="center" wrapText="1"/>
    </xf>
    <xf numFmtId="43" fontId="3" fillId="0" borderId="4" xfId="0" applyNumberFormat="1" applyFont="1" applyFill="1" applyBorder="1" applyAlignment="1">
      <alignment horizontal="right"/>
    </xf>
    <xf numFmtId="43" fontId="3" fillId="0" borderId="3" xfId="0" applyNumberFormat="1" applyFont="1" applyFill="1" applyBorder="1" applyAlignment="1">
      <alignment horizontal="right"/>
    </xf>
    <xf numFmtId="0" fontId="9" fillId="0" borderId="3" xfId="0" applyNumberFormat="1" applyFont="1" applyFill="1" applyBorder="1" applyAlignment="1" applyProtection="1">
      <alignment horizontal="left" vertical="center" wrapText="1"/>
    </xf>
    <xf numFmtId="0" fontId="0" fillId="0" borderId="0" xfId="0" applyFont="1" applyFill="1"/>
    <xf numFmtId="0" fontId="6" fillId="0" borderId="1" xfId="0" applyNumberFormat="1" applyFont="1" applyFill="1" applyBorder="1" applyAlignment="1" applyProtection="1">
      <alignment horizontal="left" vertical="center" wrapText="1" indent="1"/>
    </xf>
    <xf numFmtId="0" fontId="6" fillId="0" borderId="2" xfId="0" applyNumberFormat="1" applyFont="1" applyFill="1" applyBorder="1" applyAlignment="1" applyProtection="1">
      <alignment horizontal="left" vertical="center" wrapText="1" indent="1"/>
    </xf>
    <xf numFmtId="0" fontId="6" fillId="0" borderId="4" xfId="0" applyNumberFormat="1" applyFont="1" applyFill="1" applyBorder="1" applyAlignment="1" applyProtection="1">
      <alignment horizontal="left" vertical="center" wrapText="1" indent="1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43" fontId="6" fillId="0" borderId="4" xfId="0" applyNumberFormat="1" applyFont="1" applyFill="1" applyBorder="1" applyAlignment="1">
      <alignment horizontal="right"/>
    </xf>
    <xf numFmtId="43" fontId="6" fillId="0" borderId="3" xfId="0" applyNumberFormat="1" applyFont="1" applyFill="1" applyBorder="1" applyAlignment="1">
      <alignment horizontal="right"/>
    </xf>
    <xf numFmtId="43" fontId="6" fillId="0" borderId="3" xfId="0" applyNumberFormat="1" applyFont="1" applyFill="1" applyBorder="1" applyAlignment="1" applyProtection="1">
      <alignment horizontal="right" wrapText="1"/>
    </xf>
    <xf numFmtId="0" fontId="1" fillId="0" borderId="3" xfId="0" applyFont="1" applyFill="1" applyBorder="1"/>
    <xf numFmtId="0" fontId="1" fillId="0" borderId="3" xfId="0" applyFont="1" applyFill="1" applyBorder="1" applyAlignment="1">
      <alignment horizontal="left"/>
    </xf>
    <xf numFmtId="43" fontId="1" fillId="0" borderId="3" xfId="0" applyNumberFormat="1" applyFont="1" applyFill="1" applyBorder="1"/>
    <xf numFmtId="43" fontId="3" fillId="0" borderId="3" xfId="0" applyNumberFormat="1" applyFont="1" applyFill="1" applyBorder="1" applyAlignment="1" applyProtection="1">
      <alignment horizontal="right" wrapText="1"/>
    </xf>
    <xf numFmtId="0" fontId="9" fillId="0" borderId="3" xfId="0" quotePrefix="1" applyFont="1" applyFill="1" applyBorder="1" applyAlignment="1">
      <alignment horizontal="left" vertical="center"/>
    </xf>
    <xf numFmtId="0" fontId="0" fillId="0" borderId="3" xfId="0" applyFont="1" applyFill="1" applyBorder="1"/>
    <xf numFmtId="0" fontId="0" fillId="0" borderId="3" xfId="0" applyFont="1" applyFill="1" applyBorder="1" applyAlignment="1">
      <alignment horizontal="left"/>
    </xf>
    <xf numFmtId="0" fontId="3" fillId="0" borderId="4" xfId="0" applyNumberFormat="1" applyFont="1" applyFill="1" applyBorder="1" applyAlignment="1" applyProtection="1">
      <alignment horizontal="left" vertical="center" wrapText="1"/>
    </xf>
    <xf numFmtId="0" fontId="9" fillId="2" borderId="6" xfId="0" applyNumberFormat="1" applyFont="1" applyFill="1" applyBorder="1" applyAlignment="1" applyProtection="1">
      <alignment horizontal="left" vertical="center" wrapText="1"/>
    </xf>
    <xf numFmtId="0" fontId="10" fillId="2" borderId="6" xfId="0" quotePrefix="1" applyFont="1" applyFill="1" applyBorder="1" applyAlignment="1">
      <alignment horizontal="left" vertical="center"/>
    </xf>
    <xf numFmtId="0" fontId="0" fillId="0" borderId="0" xfId="0" applyFont="1" applyFill="1" applyBorder="1"/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3" fillId="0" borderId="4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 indent="1"/>
    </xf>
    <xf numFmtId="0" fontId="3" fillId="0" borderId="2" xfId="0" applyNumberFormat="1" applyFont="1" applyFill="1" applyBorder="1" applyAlignment="1" applyProtection="1">
      <alignment horizontal="left" vertical="center" wrapText="1" indent="1"/>
    </xf>
    <xf numFmtId="0" fontId="3" fillId="0" borderId="4" xfId="0" applyNumberFormat="1" applyFont="1" applyFill="1" applyBorder="1" applyAlignment="1" applyProtection="1">
      <alignment horizontal="left" vertical="center" wrapText="1" indent="1"/>
    </xf>
    <xf numFmtId="0" fontId="0" fillId="0" borderId="3" xfId="0" applyFill="1" applyBorder="1"/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19" fillId="0" borderId="4" xfId="0" applyNumberFormat="1" applyFont="1" applyFill="1" applyBorder="1" applyAlignment="1" applyProtection="1">
      <alignment horizontal="left" vertical="center" wrapText="1" indent="1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10" fillId="0" borderId="3" xfId="0" applyNumberFormat="1" applyFont="1" applyFill="1" applyBorder="1" applyAlignment="1" applyProtection="1">
      <alignment horizontal="left" vertical="center" wrapText="1"/>
    </xf>
    <xf numFmtId="0" fontId="25" fillId="2" borderId="4" xfId="0" applyNumberFormat="1" applyFont="1" applyFill="1" applyBorder="1" applyAlignment="1" applyProtection="1">
      <alignment horizontal="left" vertical="center" wrapText="1"/>
    </xf>
    <xf numFmtId="0" fontId="25" fillId="0" borderId="4" xfId="0" applyNumberFormat="1" applyFont="1" applyFill="1" applyBorder="1" applyAlignment="1" applyProtection="1">
      <alignment horizontal="left" vertical="center" wrapText="1"/>
    </xf>
    <xf numFmtId="0" fontId="10" fillId="2" borderId="4" xfId="0" applyNumberFormat="1" applyFont="1" applyFill="1" applyBorder="1" applyAlignment="1" applyProtection="1">
      <alignment horizontal="left" vertical="center" wrapText="1"/>
    </xf>
    <xf numFmtId="0" fontId="25" fillId="2" borderId="4" xfId="0" applyNumberFormat="1" applyFont="1" applyFill="1" applyBorder="1" applyAlignment="1" applyProtection="1">
      <alignment horizontal="center" vertical="center" wrapText="1"/>
    </xf>
    <xf numFmtId="0" fontId="25" fillId="2" borderId="3" xfId="0" applyNumberFormat="1" applyFont="1" applyFill="1" applyBorder="1" applyAlignment="1" applyProtection="1">
      <alignment horizontal="left" vertical="center" wrapText="1"/>
    </xf>
    <xf numFmtId="0" fontId="10" fillId="2" borderId="3" xfId="0" applyNumberFormat="1" applyFont="1" applyFill="1" applyBorder="1" applyAlignment="1" applyProtection="1">
      <alignment horizontal="left" vertical="center" wrapText="1"/>
    </xf>
    <xf numFmtId="0" fontId="11" fillId="0" borderId="3" xfId="0" applyNumberFormat="1" applyFont="1" applyFill="1" applyBorder="1" applyAlignment="1" applyProtection="1">
      <alignment horizontal="left" vertical="center" wrapText="1"/>
    </xf>
    <xf numFmtId="0" fontId="11" fillId="0" borderId="3" xfId="0" quotePrefix="1" applyFont="1" applyFill="1" applyBorder="1" applyAlignment="1">
      <alignment horizontal="left" vertical="center"/>
    </xf>
    <xf numFmtId="0" fontId="22" fillId="0" borderId="3" xfId="0" quotePrefix="1" applyFont="1" applyFill="1" applyBorder="1" applyAlignment="1">
      <alignment horizontal="left" vertical="center"/>
    </xf>
    <xf numFmtId="0" fontId="10" fillId="0" borderId="3" xfId="0" quotePrefix="1" applyFont="1" applyFill="1" applyBorder="1" applyAlignment="1">
      <alignment horizontal="left" vertical="center"/>
    </xf>
    <xf numFmtId="0" fontId="10" fillId="0" borderId="4" xfId="0" applyNumberFormat="1" applyFont="1" applyFill="1" applyBorder="1" applyAlignment="1" applyProtection="1">
      <alignment horizontal="left" vertical="center" wrapText="1"/>
    </xf>
    <xf numFmtId="0" fontId="11" fillId="0" borderId="3" xfId="0" quotePrefix="1" applyFont="1" applyFill="1" applyBorder="1" applyAlignment="1">
      <alignment horizontal="left" vertical="center" wrapText="1"/>
    </xf>
    <xf numFmtId="0" fontId="24" fillId="0" borderId="4" xfId="1" applyNumberFormat="1" applyFont="1" applyFill="1" applyBorder="1" applyAlignment="1" applyProtection="1">
      <alignment horizontal="left" vertical="center" wrapText="1"/>
    </xf>
    <xf numFmtId="43" fontId="24" fillId="0" borderId="3" xfId="1" applyNumberFormat="1" applyFont="1" applyFill="1" applyBorder="1" applyAlignment="1">
      <alignment horizontal="right"/>
    </xf>
    <xf numFmtId="43" fontId="1" fillId="0" borderId="5" xfId="0" applyNumberFormat="1" applyFont="1" applyBorder="1" applyAlignment="1">
      <alignment horizontal="center" vertical="center"/>
    </xf>
    <xf numFmtId="43" fontId="18" fillId="0" borderId="5" xfId="0" applyNumberFormat="1" applyFont="1" applyBorder="1" applyAlignment="1">
      <alignment horizontal="right" vertical="center"/>
    </xf>
    <xf numFmtId="43" fontId="6" fillId="2" borderId="3" xfId="0" applyNumberFormat="1" applyFont="1" applyFill="1" applyBorder="1" applyAlignment="1" applyProtection="1">
      <alignment horizontal="center" vertical="center" wrapText="1"/>
    </xf>
    <xf numFmtId="43" fontId="6" fillId="3" borderId="3" xfId="0" applyNumberFormat="1" applyFont="1" applyFill="1" applyBorder="1" applyAlignment="1">
      <alignment horizontal="right"/>
    </xf>
    <xf numFmtId="43" fontId="6" fillId="0" borderId="3" xfId="0" applyNumberFormat="1" applyFont="1" applyBorder="1" applyAlignment="1">
      <alignment horizontal="right"/>
    </xf>
    <xf numFmtId="43" fontId="6" fillId="3" borderId="3" xfId="0" applyNumberFormat="1" applyFont="1" applyFill="1" applyBorder="1" applyAlignment="1" applyProtection="1">
      <alignment horizontal="right" wrapText="1"/>
    </xf>
    <xf numFmtId="43" fontId="4" fillId="0" borderId="0" xfId="0" applyNumberFormat="1" applyFont="1" applyFill="1" applyBorder="1" applyAlignment="1" applyProtection="1">
      <alignment horizontal="center" vertical="center" wrapText="1"/>
    </xf>
    <xf numFmtId="43" fontId="3" fillId="0" borderId="0" xfId="0" applyNumberFormat="1" applyFont="1" applyFill="1" applyBorder="1" applyAlignment="1" applyProtection="1"/>
    <xf numFmtId="43" fontId="6" fillId="4" borderId="1" xfId="0" quotePrefix="1" applyNumberFormat="1" applyFont="1" applyFill="1" applyBorder="1" applyAlignment="1">
      <alignment horizontal="right"/>
    </xf>
    <xf numFmtId="43" fontId="6" fillId="3" borderId="1" xfId="0" quotePrefix="1" applyNumberFormat="1" applyFont="1" applyFill="1" applyBorder="1" applyAlignment="1">
      <alignment horizontal="right"/>
    </xf>
    <xf numFmtId="43" fontId="5" fillId="0" borderId="0" xfId="0" applyNumberFormat="1" applyFont="1" applyBorder="1" applyAlignment="1">
      <alignment horizontal="right"/>
    </xf>
    <xf numFmtId="0" fontId="11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0" fillId="3" borderId="0" xfId="0" applyFill="1"/>
    <xf numFmtId="43" fontId="6" fillId="0" borderId="3" xfId="0" applyNumberFormat="1" applyFont="1" applyFill="1" applyBorder="1" applyAlignment="1" applyProtection="1">
      <alignment wrapText="1"/>
    </xf>
    <xf numFmtId="0" fontId="11" fillId="4" borderId="3" xfId="0" applyNumberFormat="1" applyFont="1" applyFill="1" applyBorder="1" applyAlignment="1" applyProtection="1">
      <alignment horizontal="left" vertical="center" wrapText="1"/>
    </xf>
    <xf numFmtId="0" fontId="11" fillId="4" borderId="3" xfId="0" applyFont="1" applyFill="1" applyBorder="1" applyAlignment="1">
      <alignment horizontal="left" vertical="center"/>
    </xf>
    <xf numFmtId="0" fontId="11" fillId="4" borderId="3" xfId="0" applyNumberFormat="1" applyFont="1" applyFill="1" applyBorder="1" applyAlignment="1" applyProtection="1">
      <alignment horizontal="left" vertical="center"/>
    </xf>
    <xf numFmtId="0" fontId="11" fillId="4" borderId="3" xfId="0" applyNumberFormat="1" applyFont="1" applyFill="1" applyBorder="1" applyAlignment="1" applyProtection="1">
      <alignment vertical="center" wrapText="1"/>
    </xf>
    <xf numFmtId="0" fontId="1" fillId="0" borderId="6" xfId="0" applyFont="1" applyFill="1" applyBorder="1"/>
    <xf numFmtId="0" fontId="1" fillId="0" borderId="6" xfId="0" applyFont="1" applyFill="1" applyBorder="1" applyAlignment="1">
      <alignment horizontal="left"/>
    </xf>
    <xf numFmtId="0" fontId="6" fillId="0" borderId="6" xfId="0" applyNumberFormat="1" applyFont="1" applyFill="1" applyBorder="1" applyAlignment="1" applyProtection="1">
      <alignment horizontal="left" vertical="center" wrapText="1"/>
    </xf>
    <xf numFmtId="0" fontId="9" fillId="2" borderId="0" xfId="0" applyNumberFormat="1" applyFont="1" applyFill="1" applyBorder="1" applyAlignment="1" applyProtection="1">
      <alignment horizontal="left" vertical="center" wrapText="1"/>
    </xf>
    <xf numFmtId="0" fontId="10" fillId="2" borderId="0" xfId="0" quotePrefix="1" applyFont="1" applyFill="1" applyBorder="1" applyAlignment="1">
      <alignment horizontal="left" vertical="center"/>
    </xf>
    <xf numFmtId="0" fontId="25" fillId="2" borderId="0" xfId="0" applyNumberFormat="1" applyFont="1" applyFill="1" applyBorder="1" applyAlignment="1" applyProtection="1">
      <alignment horizontal="left" vertical="center" wrapText="1"/>
    </xf>
    <xf numFmtId="0" fontId="0" fillId="0" borderId="0" xfId="0" applyBorder="1"/>
    <xf numFmtId="0" fontId="26" fillId="0" borderId="0" xfId="0" applyFont="1" applyBorder="1" applyAlignment="1">
      <alignment horizontal="center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10" fillId="0" borderId="0" xfId="0" quotePrefix="1" applyFont="1" applyFill="1" applyBorder="1" applyAlignment="1">
      <alignment horizontal="left" vertical="center"/>
    </xf>
    <xf numFmtId="0" fontId="25" fillId="0" borderId="0" xfId="0" applyNumberFormat="1" applyFont="1" applyFill="1" applyBorder="1" applyAlignment="1" applyProtection="1">
      <alignment horizontal="left" vertical="center" wrapText="1"/>
    </xf>
    <xf numFmtId="0" fontId="22" fillId="2" borderId="3" xfId="0" quotePrefix="1" applyFont="1" applyFill="1" applyBorder="1" applyAlignment="1">
      <alignment horizontal="left" vertical="center" wrapText="1"/>
    </xf>
    <xf numFmtId="43" fontId="3" fillId="2" borderId="3" xfId="0" applyNumberFormat="1" applyFont="1" applyFill="1" applyBorder="1" applyAlignment="1" applyProtection="1">
      <alignment horizontal="center" vertical="center" wrapText="1"/>
    </xf>
    <xf numFmtId="43" fontId="3" fillId="2" borderId="3" xfId="0" applyNumberFormat="1" applyFont="1" applyFill="1" applyBorder="1" applyAlignment="1" applyProtection="1">
      <alignment horizontal="left" vertical="center" wrapText="1"/>
    </xf>
    <xf numFmtId="43" fontId="3" fillId="0" borderId="0" xfId="0" applyNumberFormat="1" applyFont="1" applyFill="1" applyBorder="1" applyAlignment="1" applyProtection="1">
      <alignment horizontal="center" vertical="center" wrapText="1"/>
    </xf>
    <xf numFmtId="43" fontId="6" fillId="4" borderId="4" xfId="0" applyNumberFormat="1" applyFont="1" applyFill="1" applyBorder="1" applyAlignment="1">
      <alignment horizontal="center" vertical="center"/>
    </xf>
    <xf numFmtId="43" fontId="6" fillId="4" borderId="3" xfId="0" applyNumberFormat="1" applyFont="1" applyFill="1" applyBorder="1" applyAlignment="1">
      <alignment horizontal="center" vertical="center"/>
    </xf>
    <xf numFmtId="43" fontId="6" fillId="0" borderId="4" xfId="0" applyNumberFormat="1" applyFont="1" applyFill="1" applyBorder="1" applyAlignment="1">
      <alignment horizontal="center" vertical="center"/>
    </xf>
    <xf numFmtId="43" fontId="6" fillId="0" borderId="3" xfId="0" applyNumberFormat="1" applyFont="1" applyFill="1" applyBorder="1" applyAlignment="1">
      <alignment horizontal="center" vertical="center"/>
    </xf>
    <xf numFmtId="43" fontId="3" fillId="0" borderId="4" xfId="0" applyNumberFormat="1" applyFont="1" applyFill="1" applyBorder="1" applyAlignment="1">
      <alignment horizontal="center" vertical="center"/>
    </xf>
    <xf numFmtId="43" fontId="3" fillId="0" borderId="3" xfId="0" applyNumberFormat="1" applyFont="1" applyFill="1" applyBorder="1" applyAlignment="1">
      <alignment horizontal="center" vertical="center"/>
    </xf>
    <xf numFmtId="43" fontId="11" fillId="0" borderId="4" xfId="0" applyNumberFormat="1" applyFont="1" applyFill="1" applyBorder="1" applyAlignment="1">
      <alignment horizontal="center" vertical="center"/>
    </xf>
    <xf numFmtId="43" fontId="11" fillId="0" borderId="3" xfId="0" applyNumberFormat="1" applyFont="1" applyFill="1" applyBorder="1" applyAlignment="1">
      <alignment horizontal="center" vertical="center"/>
    </xf>
    <xf numFmtId="43" fontId="9" fillId="0" borderId="4" xfId="0" applyNumberFormat="1" applyFont="1" applyFill="1" applyBorder="1" applyAlignment="1">
      <alignment horizontal="center" vertical="center"/>
    </xf>
    <xf numFmtId="43" fontId="9" fillId="0" borderId="3" xfId="0" applyNumberFormat="1" applyFont="1" applyFill="1" applyBorder="1" applyAlignment="1">
      <alignment horizontal="center" vertical="center"/>
    </xf>
    <xf numFmtId="43" fontId="3" fillId="2" borderId="4" xfId="0" applyNumberFormat="1" applyFont="1" applyFill="1" applyBorder="1" applyAlignment="1">
      <alignment horizontal="center" vertical="center"/>
    </xf>
    <xf numFmtId="43" fontId="3" fillId="2" borderId="3" xfId="0" applyNumberFormat="1" applyFont="1" applyFill="1" applyBorder="1" applyAlignment="1">
      <alignment horizontal="center" vertical="center"/>
    </xf>
    <xf numFmtId="43" fontId="1" fillId="0" borderId="3" xfId="0" applyNumberFormat="1" applyFont="1" applyBorder="1" applyAlignment="1">
      <alignment horizontal="center" vertical="center"/>
    </xf>
    <xf numFmtId="43" fontId="3" fillId="2" borderId="0" xfId="0" applyNumberFormat="1" applyFont="1" applyFill="1" applyBorder="1" applyAlignment="1">
      <alignment horizontal="center" vertical="center"/>
    </xf>
    <xf numFmtId="43" fontId="3" fillId="2" borderId="0" xfId="0" applyNumberFormat="1" applyFont="1" applyFill="1" applyBorder="1" applyAlignment="1" applyProtection="1">
      <alignment horizontal="center" vertical="center" wrapText="1"/>
    </xf>
    <xf numFmtId="43" fontId="3" fillId="0" borderId="3" xfId="0" applyNumberFormat="1" applyFont="1" applyFill="1" applyBorder="1" applyAlignment="1" applyProtection="1">
      <alignment horizontal="center" vertical="center" wrapText="1"/>
    </xf>
    <xf numFmtId="43" fontId="24" fillId="0" borderId="4" xfId="2" applyNumberFormat="1" applyFont="1" applyFill="1" applyBorder="1" applyAlignment="1">
      <alignment horizontal="center" vertical="center"/>
    </xf>
    <xf numFmtId="43" fontId="1" fillId="0" borderId="3" xfId="0" applyNumberFormat="1" applyFont="1" applyFill="1" applyBorder="1" applyAlignment="1">
      <alignment horizontal="center" vertical="center"/>
    </xf>
    <xf numFmtId="43" fontId="24" fillId="0" borderId="4" xfId="1" applyNumberFormat="1" applyFont="1" applyFill="1" applyBorder="1" applyAlignment="1">
      <alignment horizontal="center" vertical="center"/>
    </xf>
    <xf numFmtId="43" fontId="24" fillId="0" borderId="3" xfId="2" applyNumberFormat="1" applyFont="1" applyFill="1" applyBorder="1" applyAlignment="1">
      <alignment horizontal="center" vertical="center"/>
    </xf>
    <xf numFmtId="43" fontId="3" fillId="2" borderId="7" xfId="0" applyNumberFormat="1" applyFont="1" applyFill="1" applyBorder="1" applyAlignment="1">
      <alignment horizontal="center" vertical="center"/>
    </xf>
    <xf numFmtId="43" fontId="3" fillId="2" borderId="6" xfId="0" applyNumberFormat="1" applyFont="1" applyFill="1" applyBorder="1" applyAlignment="1">
      <alignment horizontal="center" vertical="center"/>
    </xf>
    <xf numFmtId="43" fontId="1" fillId="0" borderId="6" xfId="0" applyNumberFormat="1" applyFont="1" applyFill="1" applyBorder="1" applyAlignment="1">
      <alignment horizontal="center" vertical="center"/>
    </xf>
    <xf numFmtId="43" fontId="0" fillId="0" borderId="3" xfId="0" applyNumberFormat="1" applyBorder="1" applyAlignment="1">
      <alignment horizontal="center" vertical="center"/>
    </xf>
    <xf numFmtId="43" fontId="3" fillId="0" borderId="0" xfId="0" applyNumberFormat="1" applyFont="1" applyFill="1" applyBorder="1" applyAlignment="1">
      <alignment horizontal="center" vertical="center"/>
    </xf>
    <xf numFmtId="43" fontId="28" fillId="0" borderId="3" xfId="0" applyNumberFormat="1" applyFont="1" applyBorder="1" applyAlignment="1">
      <alignment horizontal="center" vertical="center"/>
    </xf>
    <xf numFmtId="43" fontId="6" fillId="9" borderId="4" xfId="0" applyNumberFormat="1" applyFont="1" applyFill="1" applyBorder="1" applyAlignment="1">
      <alignment horizontal="center" vertical="center"/>
    </xf>
    <xf numFmtId="43" fontId="0" fillId="0" borderId="0" xfId="0" applyNumberFormat="1" applyAlignment="1">
      <alignment horizontal="center" vertical="center"/>
    </xf>
    <xf numFmtId="43" fontId="28" fillId="0" borderId="0" xfId="0" applyNumberFormat="1" applyFont="1" applyFill="1" applyBorder="1" applyAlignment="1">
      <alignment horizontal="center" vertical="center"/>
    </xf>
    <xf numFmtId="43" fontId="1" fillId="0" borderId="0" xfId="0" applyNumberFormat="1" applyFont="1" applyFill="1" applyBorder="1" applyAlignment="1">
      <alignment horizontal="center" vertical="center"/>
    </xf>
    <xf numFmtId="43" fontId="3" fillId="0" borderId="3" xfId="0" applyNumberFormat="1" applyFont="1" applyFill="1" applyBorder="1" applyAlignment="1" applyProtection="1">
      <alignment horizontal="left" vertical="center" wrapText="1"/>
    </xf>
    <xf numFmtId="43" fontId="1" fillId="0" borderId="3" xfId="0" applyNumberFormat="1" applyFont="1" applyFill="1" applyBorder="1" applyAlignment="1">
      <alignment horizontal="left" vertical="center"/>
    </xf>
    <xf numFmtId="43" fontId="3" fillId="2" borderId="6" xfId="0" applyNumberFormat="1" applyFont="1" applyFill="1" applyBorder="1" applyAlignment="1" applyProtection="1">
      <alignment horizontal="left" vertical="center" wrapText="1"/>
    </xf>
    <xf numFmtId="43" fontId="25" fillId="8" borderId="3" xfId="0" applyNumberFormat="1" applyFont="1" applyFill="1" applyBorder="1" applyAlignment="1">
      <alignment horizontal="left" vertical="center" wrapText="1"/>
    </xf>
    <xf numFmtId="0" fontId="15" fillId="0" borderId="0" xfId="0" applyNumberFormat="1" applyFont="1" applyFill="1" applyBorder="1" applyAlignment="1" applyProtection="1">
      <alignment wrapText="1"/>
    </xf>
    <xf numFmtId="0" fontId="17" fillId="0" borderId="0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" xfId="0" quotePrefix="1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 wrapText="1"/>
    </xf>
    <xf numFmtId="0" fontId="6" fillId="4" borderId="1" xfId="0" applyNumberFormat="1" applyFont="1" applyFill="1" applyBorder="1" applyAlignment="1" applyProtection="1">
      <alignment horizontal="left" vertical="center" wrapText="1"/>
    </xf>
    <xf numFmtId="0" fontId="6" fillId="4" borderId="2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left" vertical="center" wrapText="1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6" fillId="3" borderId="2" xfId="0" applyNumberFormat="1" applyFont="1" applyFill="1" applyBorder="1" applyAlignment="1" applyProtection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0" fontId="11" fillId="0" borderId="4" xfId="0" applyNumberFormat="1" applyFont="1" applyFill="1" applyBorder="1" applyAlignment="1" applyProtection="1">
      <alignment horizontal="left" vertical="center" wrapText="1"/>
    </xf>
    <xf numFmtId="0" fontId="11" fillId="3" borderId="1" xfId="0" quotePrefix="1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 wrapText="1"/>
    </xf>
    <xf numFmtId="0" fontId="11" fillId="0" borderId="1" xfId="0" quotePrefix="1" applyFont="1" applyBorder="1" applyAlignment="1">
      <alignment horizontal="left" vertical="center"/>
    </xf>
    <xf numFmtId="0" fontId="9" fillId="0" borderId="2" xfId="0" applyNumberFormat="1" applyFont="1" applyFill="1" applyBorder="1" applyAlignment="1" applyProtection="1">
      <alignment vertical="center"/>
    </xf>
    <xf numFmtId="0" fontId="12" fillId="0" borderId="0" xfId="0" applyNumberFormat="1" applyFont="1" applyFill="1" applyBorder="1" applyAlignment="1" applyProtection="1">
      <alignment vertical="center" wrapText="1"/>
    </xf>
    <xf numFmtId="0" fontId="11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11" fillId="0" borderId="1" xfId="0" quotePrefix="1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/>
    </xf>
    <xf numFmtId="0" fontId="28" fillId="0" borderId="1" xfId="0" applyFont="1" applyBorder="1" applyAlignment="1">
      <alignment horizontal="left"/>
    </xf>
    <xf numFmtId="0" fontId="28" fillId="0" borderId="2" xfId="0" applyFont="1" applyBorder="1" applyAlignment="1">
      <alignment horizontal="left"/>
    </xf>
    <xf numFmtId="0" fontId="28" fillId="0" borderId="4" xfId="0" applyFont="1" applyBorder="1" applyAlignment="1">
      <alignment horizontal="left"/>
    </xf>
    <xf numFmtId="0" fontId="26" fillId="0" borderId="3" xfId="0" applyFont="1" applyFill="1" applyBorder="1" applyAlignment="1">
      <alignment horizontal="center"/>
    </xf>
    <xf numFmtId="0" fontId="13" fillId="0" borderId="0" xfId="0" applyFont="1" applyAlignment="1">
      <alignment vertical="center" wrapText="1"/>
    </xf>
    <xf numFmtId="0" fontId="27" fillId="0" borderId="5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25" fillId="8" borderId="1" xfId="0" applyFont="1" applyFill="1" applyBorder="1" applyAlignment="1">
      <alignment horizontal="left" vertical="center" wrapText="1"/>
    </xf>
    <xf numFmtId="0" fontId="25" fillId="8" borderId="2" xfId="0" applyFont="1" applyFill="1" applyBorder="1" applyAlignment="1">
      <alignment horizontal="left" vertical="center" wrapText="1"/>
    </xf>
    <xf numFmtId="0" fontId="25" fillId="8" borderId="4" xfId="0" applyFont="1" applyFill="1" applyBorder="1" applyAlignment="1">
      <alignment horizontal="left" vertical="center" wrapText="1"/>
    </xf>
    <xf numFmtId="0" fontId="11" fillId="9" borderId="1" xfId="0" applyFont="1" applyFill="1" applyBorder="1" applyAlignment="1">
      <alignment horizontal="right" vertical="center" wrapText="1"/>
    </xf>
    <xf numFmtId="0" fontId="11" fillId="9" borderId="2" xfId="0" applyFont="1" applyFill="1" applyBorder="1" applyAlignment="1">
      <alignment horizontal="right" vertical="center" wrapText="1"/>
    </xf>
    <xf numFmtId="0" fontId="11" fillId="9" borderId="4" xfId="0" applyFont="1" applyFill="1" applyBorder="1" applyAlignment="1">
      <alignment horizontal="right" vertical="center" wrapText="1"/>
    </xf>
    <xf numFmtId="0" fontId="26" fillId="0" borderId="3" xfId="0" applyFont="1" applyBorder="1" applyAlignment="1">
      <alignment horizontal="center"/>
    </xf>
    <xf numFmtId="0" fontId="11" fillId="2" borderId="1" xfId="0" applyNumberFormat="1" applyFont="1" applyFill="1" applyBorder="1" applyAlignment="1" applyProtection="1">
      <alignment horizontal="center" vertical="center" wrapText="1"/>
    </xf>
    <xf numFmtId="0" fontId="11" fillId="2" borderId="2" xfId="0" applyNumberFormat="1" applyFont="1" applyFill="1" applyBorder="1" applyAlignment="1" applyProtection="1">
      <alignment horizontal="center" vertical="center" wrapText="1"/>
    </xf>
    <xf numFmtId="0" fontId="11" fillId="2" borderId="4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left" vertical="center" wrapText="1"/>
    </xf>
    <xf numFmtId="0" fontId="3" fillId="0" borderId="4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 indent="1"/>
    </xf>
    <xf numFmtId="0" fontId="3" fillId="0" borderId="2" xfId="0" applyNumberFormat="1" applyFont="1" applyFill="1" applyBorder="1" applyAlignment="1" applyProtection="1">
      <alignment horizontal="left" vertical="center" wrapText="1" indent="1"/>
    </xf>
    <xf numFmtId="0" fontId="3" fillId="0" borderId="4" xfId="0" applyNumberFormat="1" applyFont="1" applyFill="1" applyBorder="1" applyAlignment="1" applyProtection="1">
      <alignment horizontal="left" vertical="center" wrapText="1" indent="1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6" fillId="5" borderId="1" xfId="0" applyNumberFormat="1" applyFont="1" applyFill="1" applyBorder="1" applyAlignment="1" applyProtection="1">
      <alignment horizontal="center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24" fillId="0" borderId="1" xfId="1" applyNumberFormat="1" applyFont="1" applyFill="1" applyBorder="1" applyAlignment="1" applyProtection="1">
      <alignment horizontal="left" vertical="center" wrapText="1" indent="1"/>
    </xf>
    <xf numFmtId="0" fontId="24" fillId="0" borderId="2" xfId="1" applyNumberFormat="1" applyFont="1" applyFill="1" applyBorder="1" applyAlignment="1" applyProtection="1">
      <alignment horizontal="left" vertical="center" wrapText="1" indent="1"/>
    </xf>
    <xf numFmtId="0" fontId="24" fillId="0" borderId="4" xfId="1" applyNumberFormat="1" applyFont="1" applyFill="1" applyBorder="1" applyAlignment="1" applyProtection="1">
      <alignment horizontal="left" vertical="center" wrapText="1" indent="1"/>
    </xf>
  </cellXfs>
  <cellStyles count="3">
    <cellStyle name="Dobro" xfId="2" builtinId="26"/>
    <cellStyle name="Loše" xfId="1" builtinId="27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6"/>
  <sheetViews>
    <sheetView tabSelected="1" workbookViewId="0">
      <selection activeCell="M27" sqref="M27"/>
    </sheetView>
  </sheetViews>
  <sheetFormatPr defaultRowHeight="15" x14ac:dyDescent="0.25"/>
  <cols>
    <col min="5" max="5" width="25.28515625" customWidth="1"/>
    <col min="6" max="6" width="25.28515625" style="48" customWidth="1"/>
    <col min="7" max="7" width="19.7109375" style="48" customWidth="1"/>
    <col min="8" max="8" width="26.85546875" style="48" customWidth="1"/>
    <col min="9" max="9" width="25.5703125" style="48" customWidth="1"/>
    <col min="10" max="10" width="27.140625" style="48" customWidth="1"/>
  </cols>
  <sheetData>
    <row r="1" spans="1:10" ht="42" customHeight="1" x14ac:dyDescent="0.25">
      <c r="A1" s="170" t="s">
        <v>54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0" ht="18" customHeight="1" x14ac:dyDescent="0.25">
      <c r="A2" s="3"/>
      <c r="B2" s="3"/>
      <c r="C2" s="3"/>
      <c r="D2" s="3"/>
      <c r="E2" s="3"/>
      <c r="F2" s="44"/>
      <c r="G2" s="44"/>
      <c r="H2" s="44"/>
      <c r="I2" s="44"/>
      <c r="J2" s="44"/>
    </row>
    <row r="3" spans="1:10" ht="15.75" x14ac:dyDescent="0.25">
      <c r="A3" s="170" t="s">
        <v>34</v>
      </c>
      <c r="B3" s="170"/>
      <c r="C3" s="170"/>
      <c r="D3" s="170"/>
      <c r="E3" s="170"/>
      <c r="F3" s="170"/>
      <c r="G3" s="170"/>
      <c r="H3" s="170"/>
      <c r="I3" s="187"/>
      <c r="J3" s="187"/>
    </row>
    <row r="4" spans="1:10" ht="18" x14ac:dyDescent="0.25">
      <c r="A4" s="3"/>
      <c r="B4" s="3"/>
      <c r="C4" s="3"/>
      <c r="D4" s="3"/>
      <c r="E4" s="3"/>
      <c r="F4" s="44"/>
      <c r="G4" s="44"/>
      <c r="H4" s="44"/>
      <c r="I4" s="45"/>
      <c r="J4" s="45"/>
    </row>
    <row r="5" spans="1:10" ht="18" customHeight="1" x14ac:dyDescent="0.25">
      <c r="A5" s="170" t="s">
        <v>40</v>
      </c>
      <c r="B5" s="171"/>
      <c r="C5" s="171"/>
      <c r="D5" s="171"/>
      <c r="E5" s="171"/>
      <c r="F5" s="171"/>
      <c r="G5" s="171"/>
      <c r="H5" s="171"/>
      <c r="I5" s="171"/>
      <c r="J5" s="171"/>
    </row>
    <row r="6" spans="1:10" ht="18" x14ac:dyDescent="0.25">
      <c r="A6" s="1"/>
      <c r="B6" s="2"/>
      <c r="C6" s="2"/>
      <c r="D6" s="2"/>
      <c r="E6" s="5"/>
      <c r="F6" s="100"/>
      <c r="G6" s="100"/>
      <c r="H6" s="100"/>
      <c r="I6" s="100"/>
      <c r="J6" s="101" t="s">
        <v>45</v>
      </c>
    </row>
    <row r="7" spans="1:10" ht="25.5" x14ac:dyDescent="0.25">
      <c r="A7" s="20"/>
      <c r="B7" s="21"/>
      <c r="C7" s="21"/>
      <c r="D7" s="22"/>
      <c r="E7" s="23"/>
      <c r="F7" s="102" t="s">
        <v>42</v>
      </c>
      <c r="G7" s="102" t="s">
        <v>43</v>
      </c>
      <c r="H7" s="102" t="s">
        <v>48</v>
      </c>
      <c r="I7" s="102" t="s">
        <v>49</v>
      </c>
      <c r="J7" s="102" t="s">
        <v>50</v>
      </c>
    </row>
    <row r="8" spans="1:10" x14ac:dyDescent="0.25">
      <c r="A8" s="188" t="s">
        <v>0</v>
      </c>
      <c r="B8" s="184"/>
      <c r="C8" s="184"/>
      <c r="D8" s="184"/>
      <c r="E8" s="189"/>
      <c r="F8" s="103">
        <f>+F9+F10</f>
        <v>1449151.57</v>
      </c>
      <c r="G8" s="103">
        <f t="shared" ref="G8:J8" si="0">+G9+G10</f>
        <v>6183861.7700000005</v>
      </c>
      <c r="H8" s="103">
        <f t="shared" si="0"/>
        <v>11753148.09</v>
      </c>
      <c r="I8" s="103">
        <f t="shared" si="0"/>
        <v>1992324.19</v>
      </c>
      <c r="J8" s="103">
        <f t="shared" si="0"/>
        <v>1629752.26</v>
      </c>
    </row>
    <row r="9" spans="1:10" x14ac:dyDescent="0.25">
      <c r="A9" s="180" t="s">
        <v>1</v>
      </c>
      <c r="B9" s="173"/>
      <c r="C9" s="173"/>
      <c r="D9" s="173"/>
      <c r="E9" s="186"/>
      <c r="F9" s="62">
        <v>1449151.57</v>
      </c>
      <c r="G9" s="62">
        <v>6182534.54</v>
      </c>
      <c r="H9" s="62">
        <v>11753048.09</v>
      </c>
      <c r="I9" s="62">
        <v>1992221.69</v>
      </c>
      <c r="J9" s="62">
        <v>1629647.2</v>
      </c>
    </row>
    <row r="10" spans="1:10" x14ac:dyDescent="0.25">
      <c r="A10" s="190" t="s">
        <v>2</v>
      </c>
      <c r="B10" s="186"/>
      <c r="C10" s="186"/>
      <c r="D10" s="186"/>
      <c r="E10" s="186"/>
      <c r="F10" s="62">
        <v>0</v>
      </c>
      <c r="G10" s="62">
        <v>1327.23</v>
      </c>
      <c r="H10" s="62">
        <v>100</v>
      </c>
      <c r="I10" s="62">
        <v>102.5</v>
      </c>
      <c r="J10" s="62">
        <v>105.06</v>
      </c>
    </row>
    <row r="11" spans="1:10" x14ac:dyDescent="0.25">
      <c r="A11" s="24" t="s">
        <v>3</v>
      </c>
      <c r="B11" s="25"/>
      <c r="C11" s="25"/>
      <c r="D11" s="25"/>
      <c r="E11" s="25"/>
      <c r="F11" s="103">
        <f>+F12+F13</f>
        <v>1465606.56</v>
      </c>
      <c r="G11" s="103">
        <f t="shared" ref="G11:J11" si="1">+G12+G13</f>
        <v>6609808.8100000005</v>
      </c>
      <c r="H11" s="103">
        <f t="shared" si="1"/>
        <v>13881842.890000001</v>
      </c>
      <c r="I11" s="103">
        <f t="shared" si="1"/>
        <v>1997702.5</v>
      </c>
      <c r="J11" s="103">
        <f t="shared" si="1"/>
        <v>1635264.55</v>
      </c>
    </row>
    <row r="12" spans="1:10" x14ac:dyDescent="0.25">
      <c r="A12" s="172" t="s">
        <v>4</v>
      </c>
      <c r="B12" s="173"/>
      <c r="C12" s="173"/>
      <c r="D12" s="173"/>
      <c r="E12" s="173"/>
      <c r="F12" s="61">
        <v>1402633.02</v>
      </c>
      <c r="G12" s="61">
        <v>3937958.89</v>
      </c>
      <c r="H12" s="61">
        <v>5358960.07</v>
      </c>
      <c r="I12" s="61">
        <v>1995368.51</v>
      </c>
      <c r="J12" s="61">
        <v>1632872.21</v>
      </c>
    </row>
    <row r="13" spans="1:10" x14ac:dyDescent="0.25">
      <c r="A13" s="185" t="s">
        <v>5</v>
      </c>
      <c r="B13" s="186"/>
      <c r="C13" s="186"/>
      <c r="D13" s="186"/>
      <c r="E13" s="186"/>
      <c r="F13" s="104">
        <v>62973.54</v>
      </c>
      <c r="G13" s="104">
        <v>2671849.92</v>
      </c>
      <c r="H13" s="104">
        <v>8522882.8200000003</v>
      </c>
      <c r="I13" s="104">
        <v>2333.9899999999998</v>
      </c>
      <c r="J13" s="114">
        <v>2392.34</v>
      </c>
    </row>
    <row r="14" spans="1:10" x14ac:dyDescent="0.25">
      <c r="A14" s="183" t="s">
        <v>6</v>
      </c>
      <c r="B14" s="184"/>
      <c r="C14" s="184"/>
      <c r="D14" s="184"/>
      <c r="E14" s="184"/>
      <c r="F14" s="103">
        <f>+F8-F11</f>
        <v>-16454.989999999991</v>
      </c>
      <c r="G14" s="103">
        <f t="shared" ref="G14:J14" si="2">+G8-G11</f>
        <v>-425947.04000000004</v>
      </c>
      <c r="H14" s="103">
        <f t="shared" si="2"/>
        <v>-2128694.8000000007</v>
      </c>
      <c r="I14" s="103">
        <f t="shared" si="2"/>
        <v>-5378.3100000000559</v>
      </c>
      <c r="J14" s="103">
        <f t="shared" si="2"/>
        <v>-5512.2900000000373</v>
      </c>
    </row>
    <row r="15" spans="1:10" ht="18" x14ac:dyDescent="0.25">
      <c r="A15" s="3"/>
      <c r="B15" s="6"/>
      <c r="C15" s="6"/>
      <c r="D15" s="6"/>
      <c r="E15" s="6"/>
      <c r="F15" s="106"/>
      <c r="G15" s="106"/>
      <c r="H15" s="107"/>
      <c r="I15" s="107"/>
      <c r="J15" s="107"/>
    </row>
    <row r="16" spans="1:10" ht="18" customHeight="1" x14ac:dyDescent="0.25">
      <c r="A16" s="170" t="s">
        <v>41</v>
      </c>
      <c r="B16" s="171"/>
      <c r="C16" s="171"/>
      <c r="D16" s="171"/>
      <c r="E16" s="171"/>
      <c r="F16" s="171"/>
      <c r="G16" s="171"/>
      <c r="H16" s="171"/>
      <c r="I16" s="171"/>
      <c r="J16" s="171"/>
    </row>
    <row r="17" spans="1:10" ht="18" x14ac:dyDescent="0.25">
      <c r="A17" s="18"/>
      <c r="B17" s="17"/>
      <c r="C17" s="17"/>
      <c r="D17" s="17"/>
      <c r="E17" s="17"/>
      <c r="F17" s="106"/>
      <c r="G17" s="106"/>
      <c r="H17" s="107"/>
      <c r="I17" s="107"/>
      <c r="J17" s="107"/>
    </row>
    <row r="18" spans="1:10" ht="25.5" x14ac:dyDescent="0.25">
      <c r="A18" s="20"/>
      <c r="B18" s="21"/>
      <c r="C18" s="21"/>
      <c r="D18" s="22"/>
      <c r="E18" s="23"/>
      <c r="F18" s="102" t="s">
        <v>12</v>
      </c>
      <c r="G18" s="102" t="s">
        <v>13</v>
      </c>
      <c r="H18" s="102" t="s">
        <v>48</v>
      </c>
      <c r="I18" s="102" t="s">
        <v>49</v>
      </c>
      <c r="J18" s="102" t="s">
        <v>50</v>
      </c>
    </row>
    <row r="19" spans="1:10" ht="15.75" customHeight="1" x14ac:dyDescent="0.25">
      <c r="A19" s="180" t="s">
        <v>8</v>
      </c>
      <c r="B19" s="181"/>
      <c r="C19" s="181"/>
      <c r="D19" s="181"/>
      <c r="E19" s="182"/>
      <c r="F19" s="104">
        <v>0</v>
      </c>
      <c r="G19" s="104">
        <v>363337.53</v>
      </c>
      <c r="H19" s="104">
        <v>2123347.67</v>
      </c>
      <c r="I19" s="104">
        <v>0</v>
      </c>
      <c r="J19" s="104">
        <v>0</v>
      </c>
    </row>
    <row r="20" spans="1:10" x14ac:dyDescent="0.25">
      <c r="A20" s="180" t="s">
        <v>9</v>
      </c>
      <c r="B20" s="173"/>
      <c r="C20" s="173"/>
      <c r="D20" s="173"/>
      <c r="E20" s="173"/>
      <c r="F20" s="104">
        <v>0</v>
      </c>
      <c r="G20" s="104">
        <v>0</v>
      </c>
      <c r="H20" s="104">
        <v>0</v>
      </c>
      <c r="I20" s="104">
        <v>0</v>
      </c>
      <c r="J20" s="104">
        <v>0</v>
      </c>
    </row>
    <row r="21" spans="1:10" x14ac:dyDescent="0.25">
      <c r="A21" s="183" t="s">
        <v>10</v>
      </c>
      <c r="B21" s="184"/>
      <c r="C21" s="184"/>
      <c r="D21" s="184"/>
      <c r="E21" s="184"/>
      <c r="F21" s="103">
        <f>+F20+F19</f>
        <v>0</v>
      </c>
      <c r="G21" s="103">
        <f t="shared" ref="G21:J21" si="3">+G20+G19</f>
        <v>363337.53</v>
      </c>
      <c r="H21" s="103">
        <f t="shared" si="3"/>
        <v>2123347.67</v>
      </c>
      <c r="I21" s="103">
        <f t="shared" si="3"/>
        <v>0</v>
      </c>
      <c r="J21" s="103">
        <f t="shared" si="3"/>
        <v>0</v>
      </c>
    </row>
    <row r="22" spans="1:10" ht="18" x14ac:dyDescent="0.25">
      <c r="A22" s="16"/>
      <c r="B22" s="17"/>
      <c r="C22" s="17"/>
      <c r="D22" s="17"/>
      <c r="E22" s="17"/>
      <c r="F22" s="106"/>
      <c r="G22" s="106"/>
      <c r="H22" s="107"/>
      <c r="I22" s="107"/>
      <c r="J22" s="107"/>
    </row>
    <row r="23" spans="1:10" ht="18" customHeight="1" x14ac:dyDescent="0.25">
      <c r="A23" s="170" t="s">
        <v>56</v>
      </c>
      <c r="B23" s="171"/>
      <c r="C23" s="171"/>
      <c r="D23" s="171"/>
      <c r="E23" s="171"/>
      <c r="F23" s="171"/>
      <c r="G23" s="171"/>
      <c r="H23" s="171"/>
      <c r="I23" s="171"/>
      <c r="J23" s="171"/>
    </row>
    <row r="24" spans="1:10" ht="18" x14ac:dyDescent="0.25">
      <c r="A24" s="16"/>
      <c r="B24" s="17"/>
      <c r="C24" s="17"/>
      <c r="D24" s="17"/>
      <c r="E24" s="17"/>
      <c r="F24" s="106"/>
      <c r="G24" s="106"/>
      <c r="H24" s="107"/>
      <c r="I24" s="107"/>
      <c r="J24" s="107"/>
    </row>
    <row r="25" spans="1:10" ht="25.5" x14ac:dyDescent="0.25">
      <c r="A25" s="20"/>
      <c r="B25" s="21"/>
      <c r="C25" s="21"/>
      <c r="D25" s="22"/>
      <c r="E25" s="23"/>
      <c r="F25" s="102" t="s">
        <v>12</v>
      </c>
      <c r="G25" s="102" t="s">
        <v>13</v>
      </c>
      <c r="H25" s="102" t="s">
        <v>48</v>
      </c>
      <c r="I25" s="102" t="s">
        <v>49</v>
      </c>
      <c r="J25" s="102" t="s">
        <v>50</v>
      </c>
    </row>
    <row r="26" spans="1:10" x14ac:dyDescent="0.25">
      <c r="A26" s="174" t="s">
        <v>44</v>
      </c>
      <c r="B26" s="175"/>
      <c r="C26" s="175"/>
      <c r="D26" s="175"/>
      <c r="E26" s="176"/>
      <c r="F26" s="108">
        <v>16454.990000000002</v>
      </c>
      <c r="G26" s="108">
        <v>62609.51</v>
      </c>
      <c r="H26" s="108">
        <v>5347.13</v>
      </c>
      <c r="I26" s="108">
        <v>5378.31</v>
      </c>
      <c r="J26" s="40">
        <v>5512.29</v>
      </c>
    </row>
    <row r="27" spans="1:10" ht="30" customHeight="1" x14ac:dyDescent="0.25">
      <c r="A27" s="177" t="s">
        <v>7</v>
      </c>
      <c r="B27" s="178"/>
      <c r="C27" s="178"/>
      <c r="D27" s="178"/>
      <c r="E27" s="179"/>
      <c r="F27" s="109">
        <v>16454.990000000002</v>
      </c>
      <c r="G27" s="109">
        <v>62609.51</v>
      </c>
      <c r="H27" s="109">
        <v>5347.13</v>
      </c>
      <c r="I27" s="109">
        <v>5378.31</v>
      </c>
      <c r="J27" s="105">
        <v>5512.29</v>
      </c>
    </row>
    <row r="30" spans="1:10" x14ac:dyDescent="0.25">
      <c r="A30" s="172" t="s">
        <v>11</v>
      </c>
      <c r="B30" s="173"/>
      <c r="C30" s="173"/>
      <c r="D30" s="173"/>
      <c r="E30" s="173"/>
      <c r="F30" s="104">
        <v>0</v>
      </c>
      <c r="G30" s="104">
        <v>0</v>
      </c>
      <c r="H30" s="104">
        <v>0</v>
      </c>
      <c r="I30" s="104">
        <v>0</v>
      </c>
      <c r="J30" s="104">
        <v>0</v>
      </c>
    </row>
    <row r="31" spans="1:10" ht="11.25" customHeight="1" x14ac:dyDescent="0.25">
      <c r="A31" s="12"/>
      <c r="B31" s="13"/>
      <c r="C31" s="13"/>
      <c r="D31" s="13"/>
      <c r="E31" s="13"/>
      <c r="F31" s="110"/>
      <c r="G31" s="110"/>
      <c r="H31" s="110"/>
      <c r="I31" s="110"/>
      <c r="J31" s="110"/>
    </row>
    <row r="32" spans="1:10" ht="29.25" customHeight="1" x14ac:dyDescent="0.25">
      <c r="A32" s="168" t="s">
        <v>57</v>
      </c>
      <c r="B32" s="169"/>
      <c r="C32" s="169"/>
      <c r="D32" s="169"/>
      <c r="E32" s="169"/>
      <c r="F32" s="169"/>
      <c r="G32" s="169"/>
      <c r="H32" s="169"/>
      <c r="I32" s="169"/>
      <c r="J32" s="169"/>
    </row>
    <row r="33" spans="1:10" ht="8.25" customHeight="1" x14ac:dyDescent="0.25"/>
    <row r="34" spans="1:10" x14ac:dyDescent="0.25">
      <c r="A34" s="168" t="s">
        <v>46</v>
      </c>
      <c r="B34" s="169"/>
      <c r="C34" s="169"/>
      <c r="D34" s="169"/>
      <c r="E34" s="169"/>
      <c r="F34" s="169"/>
      <c r="G34" s="169"/>
      <c r="H34" s="169"/>
      <c r="I34" s="169"/>
      <c r="J34" s="169"/>
    </row>
    <row r="35" spans="1:10" ht="8.25" customHeight="1" x14ac:dyDescent="0.25"/>
    <row r="36" spans="1:10" ht="29.25" customHeight="1" x14ac:dyDescent="0.25">
      <c r="A36" s="168" t="s">
        <v>47</v>
      </c>
      <c r="B36" s="169"/>
      <c r="C36" s="169"/>
      <c r="D36" s="169"/>
      <c r="E36" s="169"/>
      <c r="F36" s="169"/>
      <c r="G36" s="169"/>
      <c r="H36" s="169"/>
      <c r="I36" s="169"/>
      <c r="J36" s="169"/>
    </row>
  </sheetData>
  <mergeCells count="20">
    <mergeCell ref="A12:E12"/>
    <mergeCell ref="A5:J5"/>
    <mergeCell ref="A16:J16"/>
    <mergeCell ref="A1:J1"/>
    <mergeCell ref="A3:J3"/>
    <mergeCell ref="A8:E8"/>
    <mergeCell ref="A9:E9"/>
    <mergeCell ref="A10:E10"/>
    <mergeCell ref="A19:E19"/>
    <mergeCell ref="A20:E20"/>
    <mergeCell ref="A21:E21"/>
    <mergeCell ref="A13:E13"/>
    <mergeCell ref="A14:E14"/>
    <mergeCell ref="A36:J36"/>
    <mergeCell ref="A23:J23"/>
    <mergeCell ref="A32:J32"/>
    <mergeCell ref="A30:E30"/>
    <mergeCell ref="A34:J34"/>
    <mergeCell ref="A26:E26"/>
    <mergeCell ref="A27:E27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17"/>
  <sheetViews>
    <sheetView view="pageBreakPreview" topLeftCell="A16" zoomScaleNormal="100" zoomScaleSheetLayoutView="100" workbookViewId="0">
      <selection activeCell="E103" sqref="E103:I103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4" width="30.42578125" bestFit="1" customWidth="1"/>
    <col min="5" max="6" width="15.85546875" style="161" bestFit="1" customWidth="1"/>
    <col min="7" max="7" width="16.85546875" style="161" bestFit="1" customWidth="1"/>
    <col min="8" max="9" width="15.85546875" style="161" bestFit="1" customWidth="1"/>
  </cols>
  <sheetData>
    <row r="1" spans="1:9" ht="42" customHeight="1" x14ac:dyDescent="0.25">
      <c r="A1" s="170" t="s">
        <v>54</v>
      </c>
      <c r="B1" s="170"/>
      <c r="C1" s="170"/>
      <c r="D1" s="170"/>
      <c r="E1" s="170"/>
      <c r="F1" s="170"/>
      <c r="G1" s="170"/>
      <c r="H1" s="170"/>
      <c r="I1" s="170"/>
    </row>
    <row r="2" spans="1:9" ht="18" customHeight="1" x14ac:dyDescent="0.25">
      <c r="A2" s="3"/>
      <c r="B2" s="3"/>
      <c r="C2" s="3"/>
      <c r="D2" s="3"/>
      <c r="E2" s="44"/>
      <c r="F2" s="44"/>
      <c r="G2" s="44"/>
      <c r="H2" s="44"/>
      <c r="I2" s="44"/>
    </row>
    <row r="3" spans="1:9" ht="15.75" x14ac:dyDescent="0.25">
      <c r="A3" s="170" t="s">
        <v>34</v>
      </c>
      <c r="B3" s="170"/>
      <c r="C3" s="170"/>
      <c r="D3" s="170"/>
      <c r="E3" s="170"/>
      <c r="F3" s="170"/>
      <c r="G3" s="170"/>
      <c r="H3" s="187"/>
      <c r="I3" s="187"/>
    </row>
    <row r="4" spans="1:9" ht="18" x14ac:dyDescent="0.25">
      <c r="A4" s="3"/>
      <c r="B4" s="3"/>
      <c r="C4" s="3"/>
      <c r="D4" s="3"/>
      <c r="E4" s="44"/>
      <c r="F4" s="44"/>
      <c r="G4" s="44"/>
      <c r="H4" s="133"/>
      <c r="I4" s="133"/>
    </row>
    <row r="5" spans="1:9" ht="18" customHeight="1" x14ac:dyDescent="0.25">
      <c r="A5" s="170" t="s">
        <v>15</v>
      </c>
      <c r="B5" s="171"/>
      <c r="C5" s="171"/>
      <c r="D5" s="171"/>
      <c r="E5" s="171"/>
      <c r="F5" s="171"/>
      <c r="G5" s="171"/>
      <c r="H5" s="171"/>
      <c r="I5" s="171"/>
    </row>
    <row r="6" spans="1:9" ht="18" x14ac:dyDescent="0.25">
      <c r="A6" s="3"/>
      <c r="B6" s="3"/>
      <c r="C6" s="3"/>
      <c r="D6" s="3"/>
      <c r="E6" s="44"/>
      <c r="F6" s="44"/>
      <c r="G6" s="44"/>
      <c r="H6" s="133"/>
      <c r="I6" s="133"/>
    </row>
    <row r="7" spans="1:9" ht="15.75" x14ac:dyDescent="0.25">
      <c r="A7" s="170" t="s">
        <v>1</v>
      </c>
      <c r="B7" s="196"/>
      <c r="C7" s="196"/>
      <c r="D7" s="196"/>
      <c r="E7" s="196"/>
      <c r="F7" s="196"/>
      <c r="G7" s="196"/>
      <c r="H7" s="196"/>
      <c r="I7" s="196"/>
    </row>
    <row r="8" spans="1:9" ht="18" x14ac:dyDescent="0.25">
      <c r="A8" s="3"/>
      <c r="B8" s="3"/>
      <c r="C8" s="3"/>
      <c r="D8" s="3"/>
      <c r="E8" s="44"/>
      <c r="F8" s="44"/>
      <c r="G8" s="44"/>
      <c r="H8" s="133"/>
      <c r="I8" s="133"/>
    </row>
    <row r="9" spans="1:9" ht="25.5" x14ac:dyDescent="0.25">
      <c r="A9" s="15" t="s">
        <v>16</v>
      </c>
      <c r="B9" s="14" t="s">
        <v>17</v>
      </c>
      <c r="C9" s="14" t="s">
        <v>18</v>
      </c>
      <c r="D9" s="14" t="s">
        <v>14</v>
      </c>
      <c r="E9" s="46" t="s">
        <v>12</v>
      </c>
      <c r="F9" s="47" t="s">
        <v>13</v>
      </c>
      <c r="G9" s="47" t="s">
        <v>48</v>
      </c>
      <c r="H9" s="47" t="s">
        <v>49</v>
      </c>
      <c r="I9" s="47" t="s">
        <v>50</v>
      </c>
    </row>
    <row r="10" spans="1:9" ht="15.75" customHeight="1" x14ac:dyDescent="0.25">
      <c r="A10" s="115">
        <v>6</v>
      </c>
      <c r="B10" s="115"/>
      <c r="C10" s="115"/>
      <c r="D10" s="115" t="s">
        <v>19</v>
      </c>
      <c r="E10" s="134">
        <f>+E11+E16+E18+E21</f>
        <v>1449151.5700000003</v>
      </c>
      <c r="F10" s="135">
        <f>+F11+F16+F18+F21</f>
        <v>6182534.540000001</v>
      </c>
      <c r="G10" s="135">
        <f>+G11+G16+G18+G21</f>
        <v>11753048.09</v>
      </c>
      <c r="H10" s="135">
        <f t="shared" ref="H10:I10" si="0">+H11+H16+H18+H21</f>
        <v>1992221.6900000002</v>
      </c>
      <c r="I10" s="135">
        <f t="shared" si="0"/>
        <v>1629647.2</v>
      </c>
    </row>
    <row r="11" spans="1:9" s="30" customFormat="1" ht="38.25" x14ac:dyDescent="0.25">
      <c r="A11" s="92"/>
      <c r="B11" s="92">
        <v>63</v>
      </c>
      <c r="C11" s="92"/>
      <c r="D11" s="92" t="s">
        <v>52</v>
      </c>
      <c r="E11" s="136">
        <f>+E12+E13+E14+E15</f>
        <v>1249279.8900000001</v>
      </c>
      <c r="F11" s="137">
        <f>+F12+F13+F14+F15</f>
        <v>5611768.0100000007</v>
      </c>
      <c r="G11" s="137">
        <f>+G12+G13+G14</f>
        <v>11597267.67</v>
      </c>
      <c r="H11" s="137">
        <f>+H12+H13+H14</f>
        <v>1869123.23</v>
      </c>
      <c r="I11" s="137">
        <f>+I12+I13+I14</f>
        <v>1506241.28</v>
      </c>
    </row>
    <row r="12" spans="1:9" s="30" customFormat="1" x14ac:dyDescent="0.25">
      <c r="A12" s="68"/>
      <c r="B12" s="68"/>
      <c r="C12" s="95">
        <v>51</v>
      </c>
      <c r="D12" s="87" t="s">
        <v>74</v>
      </c>
      <c r="E12" s="138">
        <v>956521.66</v>
      </c>
      <c r="F12" s="139">
        <v>1631793.62</v>
      </c>
      <c r="G12" s="139">
        <v>2758367.82</v>
      </c>
      <c r="H12" s="139">
        <v>1528677.88</v>
      </c>
      <c r="I12" s="139">
        <v>1505453.32</v>
      </c>
    </row>
    <row r="13" spans="1:9" s="30" customFormat="1" x14ac:dyDescent="0.25">
      <c r="A13" s="68"/>
      <c r="B13" s="68"/>
      <c r="C13" s="95">
        <v>53</v>
      </c>
      <c r="D13" s="87" t="s">
        <v>65</v>
      </c>
      <c r="E13" s="138">
        <v>0</v>
      </c>
      <c r="F13" s="139">
        <v>2256.29</v>
      </c>
      <c r="G13" s="139">
        <v>750</v>
      </c>
      <c r="H13" s="139">
        <v>768.75</v>
      </c>
      <c r="I13" s="139">
        <v>787.96</v>
      </c>
    </row>
    <row r="14" spans="1:9" s="30" customFormat="1" x14ac:dyDescent="0.25">
      <c r="A14" s="68"/>
      <c r="B14" s="68"/>
      <c r="C14" s="95">
        <v>54</v>
      </c>
      <c r="D14" s="96" t="s">
        <v>78</v>
      </c>
      <c r="E14" s="138">
        <v>292758.23</v>
      </c>
      <c r="F14" s="139">
        <v>3975859.98</v>
      </c>
      <c r="G14" s="139">
        <v>8838149.8499999996</v>
      </c>
      <c r="H14" s="139">
        <v>339676.6</v>
      </c>
      <c r="I14" s="139">
        <v>0</v>
      </c>
    </row>
    <row r="15" spans="1:9" s="30" customFormat="1" x14ac:dyDescent="0.25">
      <c r="A15" s="68"/>
      <c r="B15" s="68"/>
      <c r="C15" s="9">
        <v>57</v>
      </c>
      <c r="D15" s="89" t="s">
        <v>109</v>
      </c>
      <c r="E15" s="138">
        <v>0</v>
      </c>
      <c r="F15" s="139">
        <v>1858.12</v>
      </c>
      <c r="G15" s="139"/>
      <c r="H15" s="139"/>
      <c r="I15" s="139"/>
    </row>
    <row r="16" spans="1:9" s="30" customFormat="1" ht="51" x14ac:dyDescent="0.25">
      <c r="A16" s="93"/>
      <c r="B16" s="93">
        <v>65</v>
      </c>
      <c r="C16" s="94"/>
      <c r="D16" s="97" t="s">
        <v>115</v>
      </c>
      <c r="E16" s="136">
        <f>+E17</f>
        <v>0</v>
      </c>
      <c r="F16" s="137">
        <f>+F17</f>
        <v>8626.98</v>
      </c>
      <c r="G16" s="137">
        <f>+G17</f>
        <v>250</v>
      </c>
      <c r="H16" s="137">
        <f t="shared" ref="H16:I16" si="1">+H17</f>
        <v>256.25</v>
      </c>
      <c r="I16" s="137">
        <f t="shared" si="1"/>
        <v>262.64999999999998</v>
      </c>
    </row>
    <row r="17" spans="1:9" s="30" customFormat="1" x14ac:dyDescent="0.25">
      <c r="A17" s="68"/>
      <c r="B17" s="68"/>
      <c r="C17" s="85">
        <v>41</v>
      </c>
      <c r="D17" s="87" t="s">
        <v>66</v>
      </c>
      <c r="E17" s="138">
        <v>0</v>
      </c>
      <c r="F17" s="139">
        <v>8626.98</v>
      </c>
      <c r="G17" s="139">
        <v>250</v>
      </c>
      <c r="H17" s="139">
        <v>256.25</v>
      </c>
      <c r="I17" s="139">
        <v>262.64999999999998</v>
      </c>
    </row>
    <row r="18" spans="1:9" s="30" customFormat="1" ht="38.25" x14ac:dyDescent="0.25">
      <c r="A18" s="93"/>
      <c r="B18" s="93">
        <v>66</v>
      </c>
      <c r="C18" s="92"/>
      <c r="D18" s="75" t="s">
        <v>116</v>
      </c>
      <c r="E18" s="136">
        <f>+E19+E20</f>
        <v>6228.37</v>
      </c>
      <c r="F18" s="137">
        <f>+F19+F20</f>
        <v>32915.25</v>
      </c>
      <c r="G18" s="137">
        <f>+G19+G20</f>
        <v>11747.199999999999</v>
      </c>
      <c r="H18" s="137">
        <f t="shared" ref="H18:I18" si="2">+H19+H20</f>
        <v>12040.87</v>
      </c>
      <c r="I18" s="137">
        <f t="shared" si="2"/>
        <v>12341.93</v>
      </c>
    </row>
    <row r="19" spans="1:9" s="30" customFormat="1" x14ac:dyDescent="0.25">
      <c r="A19" s="68"/>
      <c r="B19" s="68"/>
      <c r="C19" s="85">
        <v>31</v>
      </c>
      <c r="D19" s="87" t="s">
        <v>64</v>
      </c>
      <c r="E19" s="138">
        <v>6228.37</v>
      </c>
      <c r="F19" s="139">
        <v>27606.34</v>
      </c>
      <c r="G19" s="139">
        <v>11614.48</v>
      </c>
      <c r="H19" s="139">
        <v>11904.83</v>
      </c>
      <c r="I19" s="139">
        <v>12202.49</v>
      </c>
    </row>
    <row r="20" spans="1:9" s="30" customFormat="1" x14ac:dyDescent="0.25">
      <c r="A20" s="68"/>
      <c r="B20" s="93"/>
      <c r="C20" s="95">
        <v>61</v>
      </c>
      <c r="D20" s="87" t="s">
        <v>77</v>
      </c>
      <c r="E20" s="138">
        <v>0</v>
      </c>
      <c r="F20" s="139">
        <v>5308.91</v>
      </c>
      <c r="G20" s="139">
        <v>132.72</v>
      </c>
      <c r="H20" s="139">
        <v>136.04</v>
      </c>
      <c r="I20" s="139">
        <v>139.44</v>
      </c>
    </row>
    <row r="21" spans="1:9" s="30" customFormat="1" ht="38.25" x14ac:dyDescent="0.25">
      <c r="A21" s="93"/>
      <c r="B21" s="93">
        <v>67</v>
      </c>
      <c r="C21" s="94"/>
      <c r="D21" s="92" t="s">
        <v>53</v>
      </c>
      <c r="E21" s="140">
        <f>+E22+E23+E24+E25+E26</f>
        <v>193643.31</v>
      </c>
      <c r="F21" s="141">
        <f>+F22+F23+F26</f>
        <v>529224.30000000005</v>
      </c>
      <c r="G21" s="141">
        <f>+G22+G26</f>
        <v>143783.22</v>
      </c>
      <c r="H21" s="141">
        <f t="shared" ref="H21:I21" si="3">+H22+H26</f>
        <v>110801.34</v>
      </c>
      <c r="I21" s="141">
        <f t="shared" si="3"/>
        <v>110801.34</v>
      </c>
    </row>
    <row r="22" spans="1:9" s="30" customFormat="1" x14ac:dyDescent="0.25">
      <c r="A22" s="93"/>
      <c r="B22" s="93"/>
      <c r="C22" s="85">
        <v>11</v>
      </c>
      <c r="D22" s="86" t="s">
        <v>20</v>
      </c>
      <c r="E22" s="142">
        <v>21743.87</v>
      </c>
      <c r="F22" s="143">
        <v>132722.81</v>
      </c>
      <c r="G22" s="143">
        <v>32981.879999999997</v>
      </c>
      <c r="H22" s="143">
        <v>0</v>
      </c>
      <c r="I22" s="143">
        <v>0</v>
      </c>
    </row>
    <row r="23" spans="1:9" s="30" customFormat="1" x14ac:dyDescent="0.25">
      <c r="A23" s="93"/>
      <c r="B23" s="93"/>
      <c r="C23" s="85">
        <v>12</v>
      </c>
      <c r="D23" s="87" t="s">
        <v>81</v>
      </c>
      <c r="E23" s="142">
        <v>19028.150000000001</v>
      </c>
      <c r="F23" s="143">
        <v>291990.18</v>
      </c>
      <c r="G23" s="143"/>
      <c r="H23" s="143"/>
      <c r="I23" s="143"/>
    </row>
    <row r="24" spans="1:9" s="30" customFormat="1" ht="25.5" x14ac:dyDescent="0.25">
      <c r="A24" s="93"/>
      <c r="B24" s="93"/>
      <c r="C24" s="85">
        <v>18</v>
      </c>
      <c r="D24" s="87" t="s">
        <v>120</v>
      </c>
      <c r="E24" s="142">
        <v>16300.3</v>
      </c>
      <c r="F24" s="143"/>
      <c r="G24" s="143"/>
      <c r="H24" s="143"/>
      <c r="I24" s="143"/>
    </row>
    <row r="25" spans="1:9" s="30" customFormat="1" x14ac:dyDescent="0.25">
      <c r="A25" s="93"/>
      <c r="B25" s="93"/>
      <c r="C25" s="85">
        <v>19</v>
      </c>
      <c r="D25" s="87" t="s">
        <v>103</v>
      </c>
      <c r="E25" s="142">
        <v>8901.9699999999993</v>
      </c>
      <c r="F25" s="143"/>
      <c r="G25" s="143"/>
      <c r="H25" s="143"/>
      <c r="I25" s="143"/>
    </row>
    <row r="26" spans="1:9" s="30" customFormat="1" ht="25.5" x14ac:dyDescent="0.25">
      <c r="A26" s="93"/>
      <c r="B26" s="93"/>
      <c r="C26" s="85">
        <v>45</v>
      </c>
      <c r="D26" s="86" t="s">
        <v>60</v>
      </c>
      <c r="E26" s="142">
        <v>127669.02</v>
      </c>
      <c r="F26" s="143">
        <v>104511.31</v>
      </c>
      <c r="G26" s="143">
        <v>110801.34</v>
      </c>
      <c r="H26" s="143">
        <v>110801.34</v>
      </c>
      <c r="I26" s="143">
        <v>110801.34</v>
      </c>
    </row>
    <row r="27" spans="1:9" ht="25.5" x14ac:dyDescent="0.25">
      <c r="A27" s="116">
        <v>7</v>
      </c>
      <c r="B27" s="117"/>
      <c r="C27" s="117"/>
      <c r="D27" s="118" t="s">
        <v>21</v>
      </c>
      <c r="E27" s="134">
        <f>+E28+E29</f>
        <v>0</v>
      </c>
      <c r="F27" s="135">
        <f>+F28</f>
        <v>1327.23</v>
      </c>
      <c r="G27" s="135">
        <f>+G28</f>
        <v>100</v>
      </c>
      <c r="H27" s="135">
        <f t="shared" ref="H27:I27" si="4">+H28</f>
        <v>102.5</v>
      </c>
      <c r="I27" s="135">
        <f t="shared" si="4"/>
        <v>105.06</v>
      </c>
    </row>
    <row r="28" spans="1:9" ht="25.5" x14ac:dyDescent="0.25">
      <c r="A28" s="10"/>
      <c r="B28" s="10">
        <v>72</v>
      </c>
      <c r="C28" s="10"/>
      <c r="D28" s="19" t="s">
        <v>51</v>
      </c>
      <c r="E28" s="144">
        <f>+E29</f>
        <v>0</v>
      </c>
      <c r="F28" s="145">
        <f>+F29</f>
        <v>1327.23</v>
      </c>
      <c r="G28" s="145">
        <f>+G29</f>
        <v>100</v>
      </c>
      <c r="H28" s="145">
        <f t="shared" ref="H28:I28" si="5">+H29</f>
        <v>102.5</v>
      </c>
      <c r="I28" s="145">
        <f t="shared" si="5"/>
        <v>105.06</v>
      </c>
    </row>
    <row r="29" spans="1:9" ht="25.5" x14ac:dyDescent="0.25">
      <c r="A29" s="10"/>
      <c r="B29" s="10"/>
      <c r="C29" s="9">
        <v>71</v>
      </c>
      <c r="D29" s="86" t="s">
        <v>21</v>
      </c>
      <c r="E29" s="144">
        <v>0</v>
      </c>
      <c r="F29" s="145">
        <v>1327.23</v>
      </c>
      <c r="G29" s="145">
        <v>100</v>
      </c>
      <c r="H29" s="145">
        <v>102.5</v>
      </c>
      <c r="I29" s="132">
        <v>105.06</v>
      </c>
    </row>
    <row r="30" spans="1:9" ht="25.5" x14ac:dyDescent="0.25">
      <c r="A30" s="116">
        <v>8</v>
      </c>
      <c r="B30" s="117"/>
      <c r="C30" s="117"/>
      <c r="D30" s="118" t="s">
        <v>32</v>
      </c>
      <c r="E30" s="134">
        <f>+E31+E32</f>
        <v>0</v>
      </c>
      <c r="F30" s="135">
        <f>+F31</f>
        <v>363337.53</v>
      </c>
      <c r="G30" s="135">
        <f>+G31</f>
        <v>2123347.67</v>
      </c>
      <c r="H30" s="135">
        <f t="shared" ref="H30:I30" si="6">+H31</f>
        <v>0</v>
      </c>
      <c r="I30" s="135">
        <f t="shared" si="6"/>
        <v>0</v>
      </c>
    </row>
    <row r="31" spans="1:9" x14ac:dyDescent="0.25">
      <c r="A31" s="10"/>
      <c r="B31" s="10">
        <v>84</v>
      </c>
      <c r="C31" s="10"/>
      <c r="D31" s="19" t="s">
        <v>38</v>
      </c>
      <c r="E31" s="145">
        <f>+E32</f>
        <v>0</v>
      </c>
      <c r="F31" s="145">
        <f>+F32</f>
        <v>363337.53</v>
      </c>
      <c r="G31" s="145">
        <f>+G32</f>
        <v>2123347.67</v>
      </c>
      <c r="H31" s="145">
        <f t="shared" ref="H31:I31" si="7">+H32</f>
        <v>0</v>
      </c>
      <c r="I31" s="145">
        <f t="shared" si="7"/>
        <v>0</v>
      </c>
    </row>
    <row r="32" spans="1:9" x14ac:dyDescent="0.25">
      <c r="A32" s="10"/>
      <c r="B32" s="10"/>
      <c r="C32" s="9">
        <v>81</v>
      </c>
      <c r="D32" s="90" t="s">
        <v>39</v>
      </c>
      <c r="E32" s="145">
        <v>0</v>
      </c>
      <c r="F32" s="145">
        <v>363337.53</v>
      </c>
      <c r="G32" s="145">
        <v>2123347.67</v>
      </c>
      <c r="H32" s="145"/>
      <c r="I32" s="131"/>
    </row>
    <row r="33" spans="1:9" x14ac:dyDescent="0.25">
      <c r="A33" s="207" t="s">
        <v>121</v>
      </c>
      <c r="B33" s="207"/>
      <c r="C33" s="207"/>
      <c r="D33" s="207"/>
      <c r="E33" s="146">
        <f>+E10+E27</f>
        <v>1449151.5700000003</v>
      </c>
      <c r="F33" s="146">
        <f t="shared" ref="F33:I33" si="8">+F10+F27</f>
        <v>6183861.7700000014</v>
      </c>
      <c r="G33" s="146">
        <f t="shared" si="8"/>
        <v>11753148.09</v>
      </c>
      <c r="H33" s="146">
        <f t="shared" si="8"/>
        <v>1992324.1900000002</v>
      </c>
      <c r="I33" s="146">
        <f t="shared" si="8"/>
        <v>1629752.26</v>
      </c>
    </row>
    <row r="34" spans="1:9" s="125" customFormat="1" x14ac:dyDescent="0.25">
      <c r="A34" s="122"/>
      <c r="B34" s="122"/>
      <c r="C34" s="123"/>
      <c r="D34" s="124"/>
      <c r="E34" s="147"/>
      <c r="F34" s="147"/>
      <c r="G34" s="147"/>
      <c r="H34" s="147"/>
      <c r="I34" s="148"/>
    </row>
    <row r="35" spans="1:9" s="125" customFormat="1" x14ac:dyDescent="0.25">
      <c r="A35" s="122"/>
      <c r="B35" s="122"/>
      <c r="C35" s="123"/>
      <c r="D35" s="124"/>
      <c r="E35" s="147"/>
      <c r="F35" s="147"/>
      <c r="G35" s="147"/>
      <c r="H35" s="147"/>
      <c r="I35" s="148"/>
    </row>
    <row r="36" spans="1:9" s="125" customFormat="1" x14ac:dyDescent="0.25">
      <c r="A36" s="208" t="s">
        <v>122</v>
      </c>
      <c r="B36" s="209"/>
      <c r="C36" s="209"/>
      <c r="D36" s="209"/>
      <c r="E36" s="209"/>
      <c r="F36" s="209"/>
      <c r="G36" s="209"/>
      <c r="H36" s="209"/>
      <c r="I36" s="210"/>
    </row>
    <row r="37" spans="1:9" ht="25.5" x14ac:dyDescent="0.25">
      <c r="A37" s="15" t="s">
        <v>16</v>
      </c>
      <c r="B37" s="14" t="s">
        <v>17</v>
      </c>
      <c r="C37" s="14" t="s">
        <v>18</v>
      </c>
      <c r="D37" s="14" t="s">
        <v>14</v>
      </c>
      <c r="E37" s="46" t="s">
        <v>12</v>
      </c>
      <c r="F37" s="47" t="s">
        <v>13</v>
      </c>
      <c r="G37" s="47" t="s">
        <v>48</v>
      </c>
      <c r="H37" s="47" t="s">
        <v>49</v>
      </c>
      <c r="I37" s="47" t="s">
        <v>50</v>
      </c>
    </row>
    <row r="38" spans="1:9" x14ac:dyDescent="0.25">
      <c r="A38" s="116">
        <v>9</v>
      </c>
      <c r="B38" s="117"/>
      <c r="C38" s="117"/>
      <c r="D38" s="118" t="s">
        <v>117</v>
      </c>
      <c r="E38" s="135">
        <f t="shared" ref="E38:G39" si="9">+E39</f>
        <v>16454.990000000002</v>
      </c>
      <c r="F38" s="135">
        <f t="shared" si="9"/>
        <v>62609.51</v>
      </c>
      <c r="G38" s="135">
        <f t="shared" si="9"/>
        <v>5347.13</v>
      </c>
      <c r="H38" s="135">
        <f t="shared" ref="H38:I38" si="10">+H39</f>
        <v>5378.31</v>
      </c>
      <c r="I38" s="135">
        <f t="shared" si="10"/>
        <v>5512.79</v>
      </c>
    </row>
    <row r="39" spans="1:9" x14ac:dyDescent="0.25">
      <c r="A39" s="10"/>
      <c r="B39" s="10">
        <v>92</v>
      </c>
      <c r="C39" s="10"/>
      <c r="D39" s="19" t="s">
        <v>118</v>
      </c>
      <c r="E39" s="144">
        <f t="shared" si="9"/>
        <v>16454.990000000002</v>
      </c>
      <c r="F39" s="145">
        <f t="shared" si="9"/>
        <v>62609.51</v>
      </c>
      <c r="G39" s="145">
        <f t="shared" si="9"/>
        <v>5347.13</v>
      </c>
      <c r="H39" s="145">
        <f t="shared" ref="H39:I39" si="11">+H40</f>
        <v>5378.31</v>
      </c>
      <c r="I39" s="145">
        <f t="shared" si="11"/>
        <v>5512.79</v>
      </c>
    </row>
    <row r="40" spans="1:9" x14ac:dyDescent="0.25">
      <c r="A40" s="10"/>
      <c r="B40" s="10"/>
      <c r="C40" s="85">
        <v>42</v>
      </c>
      <c r="D40" s="86" t="s">
        <v>75</v>
      </c>
      <c r="E40" s="144">
        <v>16454.990000000002</v>
      </c>
      <c r="F40" s="145">
        <v>62609.51</v>
      </c>
      <c r="G40" s="145">
        <v>5347.13</v>
      </c>
      <c r="H40" s="145">
        <v>5378.31</v>
      </c>
      <c r="I40" s="132">
        <v>5512.79</v>
      </c>
    </row>
    <row r="43" spans="1:9" ht="15.75" x14ac:dyDescent="0.25">
      <c r="A43" s="170" t="s">
        <v>22</v>
      </c>
      <c r="B43" s="196"/>
      <c r="C43" s="196"/>
      <c r="D43" s="196"/>
      <c r="E43" s="196"/>
      <c r="F43" s="196"/>
      <c r="G43" s="196"/>
      <c r="H43" s="196"/>
      <c r="I43" s="196"/>
    </row>
    <row r="44" spans="1:9" ht="18" x14ac:dyDescent="0.25">
      <c r="A44" s="3"/>
      <c r="B44" s="3"/>
      <c r="C44" s="3"/>
      <c r="D44" s="3"/>
      <c r="E44" s="44"/>
      <c r="F44" s="44"/>
      <c r="G44" s="44"/>
      <c r="H44" s="133"/>
      <c r="I44" s="133"/>
    </row>
    <row r="45" spans="1:9" ht="25.5" x14ac:dyDescent="0.25">
      <c r="A45" s="15" t="s">
        <v>16</v>
      </c>
      <c r="B45" s="14" t="s">
        <v>17</v>
      </c>
      <c r="C45" s="14" t="s">
        <v>18</v>
      </c>
      <c r="D45" s="14" t="s">
        <v>23</v>
      </c>
      <c r="E45" s="46" t="s">
        <v>12</v>
      </c>
      <c r="F45" s="47" t="s">
        <v>13</v>
      </c>
      <c r="G45" s="47" t="s">
        <v>48</v>
      </c>
      <c r="H45" s="47" t="s">
        <v>49</v>
      </c>
      <c r="I45" s="47" t="s">
        <v>50</v>
      </c>
    </row>
    <row r="46" spans="1:9" ht="15.75" customHeight="1" x14ac:dyDescent="0.25">
      <c r="A46" s="115">
        <v>3</v>
      </c>
      <c r="B46" s="115"/>
      <c r="C46" s="115"/>
      <c r="D46" s="115" t="s">
        <v>24</v>
      </c>
      <c r="E46" s="134">
        <f>+E47+E55+E68+E70+E73+E76</f>
        <v>1402633.0199999998</v>
      </c>
      <c r="F46" s="134">
        <f t="shared" ref="F46:I46" si="12">+F47+F55+F68+F70+F73+F76</f>
        <v>3937958.8899999997</v>
      </c>
      <c r="G46" s="134">
        <f t="shared" si="12"/>
        <v>5358960.07</v>
      </c>
      <c r="H46" s="134">
        <f t="shared" si="12"/>
        <v>1995368.51</v>
      </c>
      <c r="I46" s="134">
        <f t="shared" si="12"/>
        <v>1632872.7099999997</v>
      </c>
    </row>
    <row r="47" spans="1:9" s="30" customFormat="1" ht="15.75" customHeight="1" x14ac:dyDescent="0.25">
      <c r="A47" s="92"/>
      <c r="B47" s="92">
        <v>31</v>
      </c>
      <c r="C47" s="92"/>
      <c r="D47" s="92" t="s">
        <v>25</v>
      </c>
      <c r="E47" s="136">
        <f>+E48+E49+E50+E51+E52+E53+E54</f>
        <v>943309.61</v>
      </c>
      <c r="F47" s="137">
        <f>+F48+F49+F50+F51+F52+F53+F54</f>
        <v>1335053.2899999998</v>
      </c>
      <c r="G47" s="137">
        <f>+G48+G49+G50+G51+G52+G53+G54</f>
        <v>1353857.98</v>
      </c>
      <c r="H47" s="137">
        <f>+H48+H49+H50+H51+H52+H53+H54</f>
        <v>1365625.91</v>
      </c>
      <c r="I47" s="137">
        <f>+I48+I49+I50+I51+I52+I53+I54</f>
        <v>1399766.5599999998</v>
      </c>
    </row>
    <row r="48" spans="1:9" s="30" customFormat="1" ht="15.75" customHeight="1" x14ac:dyDescent="0.25">
      <c r="A48" s="55"/>
      <c r="B48" s="55"/>
      <c r="C48" s="85">
        <v>11</v>
      </c>
      <c r="D48" s="86" t="s">
        <v>20</v>
      </c>
      <c r="E48" s="138">
        <v>0</v>
      </c>
      <c r="F48" s="139">
        <v>7820.03</v>
      </c>
      <c r="G48" s="139">
        <v>7820.02</v>
      </c>
      <c r="H48" s="139">
        <v>0</v>
      </c>
      <c r="I48" s="149">
        <v>0</v>
      </c>
    </row>
    <row r="49" spans="1:9" s="30" customFormat="1" ht="15.75" customHeight="1" x14ac:dyDescent="0.25">
      <c r="A49" s="55"/>
      <c r="B49" s="55"/>
      <c r="C49" s="85">
        <v>12</v>
      </c>
      <c r="D49" s="87" t="s">
        <v>81</v>
      </c>
      <c r="E49" s="144">
        <v>2802.05</v>
      </c>
      <c r="F49" s="139"/>
      <c r="G49" s="139"/>
      <c r="H49" s="139"/>
      <c r="I49" s="149"/>
    </row>
    <row r="50" spans="1:9" s="30" customFormat="1" ht="15.75" customHeight="1" x14ac:dyDescent="0.25">
      <c r="A50" s="55"/>
      <c r="B50" s="55"/>
      <c r="C50" s="85">
        <v>19</v>
      </c>
      <c r="D50" s="86" t="s">
        <v>103</v>
      </c>
      <c r="E50" s="144">
        <v>8421.7800000000007</v>
      </c>
      <c r="F50" s="139"/>
      <c r="G50" s="139"/>
      <c r="H50" s="139"/>
      <c r="I50" s="149"/>
    </row>
    <row r="51" spans="1:9" s="30" customFormat="1" ht="15.75" customHeight="1" x14ac:dyDescent="0.25">
      <c r="A51" s="55"/>
      <c r="B51" s="55"/>
      <c r="C51" s="85">
        <v>31</v>
      </c>
      <c r="D51" s="86" t="s">
        <v>64</v>
      </c>
      <c r="E51" s="138">
        <v>969.02</v>
      </c>
      <c r="F51" s="139">
        <v>2919.9</v>
      </c>
      <c r="G51" s="139">
        <v>0</v>
      </c>
      <c r="H51" s="139">
        <v>0</v>
      </c>
      <c r="I51" s="149">
        <v>0</v>
      </c>
    </row>
    <row r="52" spans="1:9" s="30" customFormat="1" ht="15.75" customHeight="1" x14ac:dyDescent="0.25">
      <c r="A52" s="55"/>
      <c r="B52" s="55"/>
      <c r="C52" s="85">
        <v>41</v>
      </c>
      <c r="D52" s="86" t="s">
        <v>66</v>
      </c>
      <c r="E52" s="144">
        <v>0</v>
      </c>
      <c r="F52" s="145">
        <v>0</v>
      </c>
      <c r="G52" s="145">
        <v>250</v>
      </c>
      <c r="H52" s="145">
        <v>256.25</v>
      </c>
      <c r="I52" s="132">
        <v>262.64999999999998</v>
      </c>
    </row>
    <row r="53" spans="1:9" s="30" customFormat="1" ht="15.75" customHeight="1" x14ac:dyDescent="0.25">
      <c r="A53" s="55"/>
      <c r="B53" s="55"/>
      <c r="C53" s="85">
        <v>42</v>
      </c>
      <c r="D53" s="86" t="s">
        <v>75</v>
      </c>
      <c r="E53" s="144">
        <v>13863.9</v>
      </c>
      <c r="F53" s="145">
        <v>56615.98</v>
      </c>
      <c r="G53" s="145">
        <v>50</v>
      </c>
      <c r="H53" s="145">
        <v>0</v>
      </c>
      <c r="I53" s="131">
        <v>0</v>
      </c>
    </row>
    <row r="54" spans="1:9" x14ac:dyDescent="0.25">
      <c r="A54" s="8"/>
      <c r="B54" s="8"/>
      <c r="C54" s="9">
        <v>51</v>
      </c>
      <c r="D54" s="86" t="s">
        <v>74</v>
      </c>
      <c r="E54" s="150">
        <v>917252.86</v>
      </c>
      <c r="F54" s="145">
        <v>1267697.3799999999</v>
      </c>
      <c r="G54" s="145">
        <v>1345737.96</v>
      </c>
      <c r="H54" s="145">
        <v>1365369.66</v>
      </c>
      <c r="I54" s="145">
        <v>1399503.91</v>
      </c>
    </row>
    <row r="55" spans="1:9" s="30" customFormat="1" x14ac:dyDescent="0.25">
      <c r="A55" s="93"/>
      <c r="B55" s="93">
        <v>32</v>
      </c>
      <c r="C55" s="94"/>
      <c r="D55" s="93" t="s">
        <v>37</v>
      </c>
      <c r="E55" s="136">
        <f>+E56+E57+E58+E59+E60+E61+E62+E63+E64+E65+E66+E67</f>
        <v>222500.75</v>
      </c>
      <c r="F55" s="137">
        <f>+F56+F57+F58+F59+F60+F61+F62+F63+F64+F65+F66+F67</f>
        <v>925491.78</v>
      </c>
      <c r="G55" s="137">
        <f>+G56+G57+G58+G59+G60+G61+G62+G63+G64+G65+G66+G67</f>
        <v>894767.41999999993</v>
      </c>
      <c r="H55" s="137">
        <f>+H56+H57+H58+H59+H60+H61+H62+H63+H64+H65+H66+H67</f>
        <v>280109.46999999997</v>
      </c>
      <c r="I55" s="137">
        <f>+I56+I57+I58+I59+I60+I61+I62+I63+I64+I65+I66+I67</f>
        <v>233092.20999999996</v>
      </c>
    </row>
    <row r="56" spans="1:9" s="56" customFormat="1" x14ac:dyDescent="0.25">
      <c r="A56" s="68"/>
      <c r="B56" s="68"/>
      <c r="C56" s="85">
        <v>11</v>
      </c>
      <c r="D56" s="86" t="s">
        <v>20</v>
      </c>
      <c r="E56" s="138">
        <v>997.28</v>
      </c>
      <c r="F56" s="139">
        <v>45811.05</v>
      </c>
      <c r="G56" s="139">
        <v>22715.45</v>
      </c>
      <c r="H56" s="139">
        <v>0</v>
      </c>
      <c r="I56" s="139">
        <v>0</v>
      </c>
    </row>
    <row r="57" spans="1:9" s="56" customFormat="1" x14ac:dyDescent="0.25">
      <c r="A57" s="68"/>
      <c r="B57" s="68"/>
      <c r="C57" s="85">
        <v>12</v>
      </c>
      <c r="D57" s="87" t="s">
        <v>81</v>
      </c>
      <c r="E57" s="144">
        <v>3850.76</v>
      </c>
      <c r="F57" s="139"/>
      <c r="G57" s="139"/>
      <c r="H57" s="139"/>
      <c r="I57" s="139"/>
    </row>
    <row r="58" spans="1:9" s="56" customFormat="1" x14ac:dyDescent="0.25">
      <c r="A58" s="68"/>
      <c r="B58" s="68"/>
      <c r="C58" s="85">
        <v>19</v>
      </c>
      <c r="D58" s="86" t="s">
        <v>103</v>
      </c>
      <c r="E58" s="144">
        <v>480.19</v>
      </c>
      <c r="F58" s="139"/>
      <c r="G58" s="139"/>
      <c r="H58" s="139"/>
      <c r="I58" s="139"/>
    </row>
    <row r="59" spans="1:9" s="56" customFormat="1" x14ac:dyDescent="0.25">
      <c r="A59" s="68"/>
      <c r="B59" s="68"/>
      <c r="C59" s="85">
        <v>31</v>
      </c>
      <c r="D59" s="86" t="s">
        <v>64</v>
      </c>
      <c r="E59" s="144">
        <v>4709</v>
      </c>
      <c r="F59" s="145">
        <v>22031.99</v>
      </c>
      <c r="G59" s="145">
        <v>10552.87</v>
      </c>
      <c r="H59" s="145">
        <v>10816.68</v>
      </c>
      <c r="I59" s="132">
        <v>11087.13</v>
      </c>
    </row>
    <row r="60" spans="1:9" s="56" customFormat="1" x14ac:dyDescent="0.25">
      <c r="A60" s="68"/>
      <c r="B60" s="68"/>
      <c r="C60" s="85">
        <v>41</v>
      </c>
      <c r="D60" s="86" t="s">
        <v>66</v>
      </c>
      <c r="E60" s="144">
        <v>0</v>
      </c>
      <c r="F60" s="145">
        <v>8626.98</v>
      </c>
      <c r="G60" s="145">
        <v>0</v>
      </c>
      <c r="H60" s="145">
        <v>0</v>
      </c>
      <c r="I60" s="132">
        <v>0</v>
      </c>
    </row>
    <row r="61" spans="1:9" s="56" customFormat="1" x14ac:dyDescent="0.25">
      <c r="A61" s="68"/>
      <c r="B61" s="68"/>
      <c r="C61" s="85">
        <v>42</v>
      </c>
      <c r="D61" s="86" t="s">
        <v>75</v>
      </c>
      <c r="E61" s="144">
        <v>2591.09</v>
      </c>
      <c r="F61" s="145">
        <v>5454.68</v>
      </c>
      <c r="G61" s="145">
        <v>4831.68</v>
      </c>
      <c r="H61" s="145">
        <v>4901.22</v>
      </c>
      <c r="I61" s="132">
        <v>5023.7700000000004</v>
      </c>
    </row>
    <row r="62" spans="1:9" s="56" customFormat="1" ht="25.5" x14ac:dyDescent="0.25">
      <c r="A62" s="55"/>
      <c r="B62" s="55"/>
      <c r="C62" s="85">
        <v>45</v>
      </c>
      <c r="D62" s="86" t="s">
        <v>60</v>
      </c>
      <c r="E62" s="150">
        <v>120993.60000000001</v>
      </c>
      <c r="F62" s="145">
        <v>104358.68</v>
      </c>
      <c r="G62" s="145">
        <v>110788.07</v>
      </c>
      <c r="H62" s="145">
        <v>110787.74</v>
      </c>
      <c r="I62" s="132">
        <v>110787.4</v>
      </c>
    </row>
    <row r="63" spans="1:9" x14ac:dyDescent="0.25">
      <c r="A63" s="8"/>
      <c r="B63" s="8"/>
      <c r="C63" s="9">
        <v>51</v>
      </c>
      <c r="D63" s="86" t="s">
        <v>74</v>
      </c>
      <c r="E63" s="150">
        <v>38671.72</v>
      </c>
      <c r="F63" s="145">
        <v>95398.9</v>
      </c>
      <c r="G63" s="145">
        <v>194140.37</v>
      </c>
      <c r="H63" s="145">
        <v>110250.29</v>
      </c>
      <c r="I63" s="145">
        <v>105319.03999999999</v>
      </c>
    </row>
    <row r="64" spans="1:9" x14ac:dyDescent="0.25">
      <c r="A64" s="8"/>
      <c r="B64" s="8"/>
      <c r="C64" s="9">
        <v>53</v>
      </c>
      <c r="D64" s="86" t="s">
        <v>65</v>
      </c>
      <c r="E64" s="144">
        <v>0</v>
      </c>
      <c r="F64" s="145">
        <v>1990.84</v>
      </c>
      <c r="G64" s="145">
        <v>700</v>
      </c>
      <c r="H64" s="145">
        <v>717.5</v>
      </c>
      <c r="I64" s="132">
        <v>735.43</v>
      </c>
    </row>
    <row r="65" spans="1:9" x14ac:dyDescent="0.25">
      <c r="A65" s="8"/>
      <c r="B65" s="8"/>
      <c r="C65" s="9">
        <v>54</v>
      </c>
      <c r="D65" s="88" t="s">
        <v>78</v>
      </c>
      <c r="E65" s="144">
        <v>50207.11</v>
      </c>
      <c r="F65" s="145">
        <v>634651.63</v>
      </c>
      <c r="G65" s="145">
        <v>550906.26</v>
      </c>
      <c r="H65" s="145">
        <v>42500</v>
      </c>
      <c r="I65" s="131">
        <v>0</v>
      </c>
    </row>
    <row r="66" spans="1:9" x14ac:dyDescent="0.25">
      <c r="A66" s="8"/>
      <c r="B66" s="8"/>
      <c r="C66" s="9">
        <v>57</v>
      </c>
      <c r="D66" s="89" t="s">
        <v>109</v>
      </c>
      <c r="E66" s="144"/>
      <c r="F66" s="145">
        <v>1858.12</v>
      </c>
      <c r="G66" s="145"/>
      <c r="H66" s="145"/>
      <c r="I66" s="131"/>
    </row>
    <row r="67" spans="1:9" x14ac:dyDescent="0.25">
      <c r="A67" s="8"/>
      <c r="B67" s="8"/>
      <c r="C67" s="9">
        <v>61</v>
      </c>
      <c r="D67" s="86" t="s">
        <v>77</v>
      </c>
      <c r="E67" s="144">
        <v>0</v>
      </c>
      <c r="F67" s="145">
        <v>5308.91</v>
      </c>
      <c r="G67" s="145">
        <v>132.72</v>
      </c>
      <c r="H67" s="145">
        <v>136.04</v>
      </c>
      <c r="I67" s="132">
        <v>139.44</v>
      </c>
    </row>
    <row r="68" spans="1:9" s="30" customFormat="1" x14ac:dyDescent="0.25">
      <c r="A68" s="93"/>
      <c r="B68" s="93">
        <v>34</v>
      </c>
      <c r="C68" s="94"/>
      <c r="D68" s="84" t="s">
        <v>61</v>
      </c>
      <c r="E68" s="136">
        <f>+E69</f>
        <v>138.31</v>
      </c>
      <c r="F68" s="136">
        <f t="shared" ref="F68:I68" si="13">+F69</f>
        <v>152.63</v>
      </c>
      <c r="G68" s="136">
        <f t="shared" si="13"/>
        <v>13.27</v>
      </c>
      <c r="H68" s="136">
        <f t="shared" si="13"/>
        <v>13.6</v>
      </c>
      <c r="I68" s="136">
        <f t="shared" si="13"/>
        <v>13.94</v>
      </c>
    </row>
    <row r="69" spans="1:9" s="30" customFormat="1" ht="25.5" x14ac:dyDescent="0.25">
      <c r="A69" s="68"/>
      <c r="B69" s="68"/>
      <c r="C69" s="85">
        <v>45</v>
      </c>
      <c r="D69" s="87" t="s">
        <v>60</v>
      </c>
      <c r="E69" s="150">
        <v>138.31</v>
      </c>
      <c r="F69" s="139">
        <v>152.63</v>
      </c>
      <c r="G69" s="139">
        <v>13.27</v>
      </c>
      <c r="H69" s="139">
        <v>13.6</v>
      </c>
      <c r="I69" s="164">
        <v>13.94</v>
      </c>
    </row>
    <row r="70" spans="1:9" s="30" customFormat="1" x14ac:dyDescent="0.25">
      <c r="A70" s="93"/>
      <c r="B70" s="93">
        <v>35</v>
      </c>
      <c r="C70" s="93"/>
      <c r="D70" s="84" t="s">
        <v>69</v>
      </c>
      <c r="E70" s="136">
        <f>+E71+E72</f>
        <v>102297.65</v>
      </c>
      <c r="F70" s="136">
        <f t="shared" ref="F70:I70" si="14">+F71+F72</f>
        <v>624692.94999999995</v>
      </c>
      <c r="G70" s="136">
        <f t="shared" si="14"/>
        <v>1194505.27</v>
      </c>
      <c r="H70" s="136">
        <f t="shared" si="14"/>
        <v>202448.78</v>
      </c>
      <c r="I70" s="136">
        <f t="shared" si="14"/>
        <v>0</v>
      </c>
    </row>
    <row r="71" spans="1:9" x14ac:dyDescent="0.25">
      <c r="A71" s="8"/>
      <c r="B71" s="8"/>
      <c r="C71" s="9">
        <v>51</v>
      </c>
      <c r="D71" s="86" t="s">
        <v>74</v>
      </c>
      <c r="E71" s="150"/>
      <c r="F71" s="145"/>
      <c r="G71" s="145">
        <v>179175.79</v>
      </c>
      <c r="H71" s="145">
        <v>30367.32</v>
      </c>
      <c r="I71" s="145"/>
    </row>
    <row r="72" spans="1:9" x14ac:dyDescent="0.25">
      <c r="A72" s="8"/>
      <c r="B72" s="8"/>
      <c r="C72" s="9">
        <v>54</v>
      </c>
      <c r="D72" s="88" t="s">
        <v>78</v>
      </c>
      <c r="E72" s="144">
        <v>102297.65</v>
      </c>
      <c r="F72" s="145">
        <v>624692.94999999995</v>
      </c>
      <c r="G72" s="145">
        <v>1015329.48</v>
      </c>
      <c r="H72" s="145">
        <v>172081.46</v>
      </c>
      <c r="I72" s="131">
        <v>0</v>
      </c>
    </row>
    <row r="73" spans="1:9" s="30" customFormat="1" ht="25.5" x14ac:dyDescent="0.25">
      <c r="A73" s="93"/>
      <c r="B73" s="93">
        <v>36</v>
      </c>
      <c r="C73" s="93"/>
      <c r="D73" s="84" t="s">
        <v>70</v>
      </c>
      <c r="E73" s="136">
        <f>+E74+E75</f>
        <v>120157.24</v>
      </c>
      <c r="F73" s="136">
        <f t="shared" ref="F73:I73" si="15">+F74+F75</f>
        <v>1052568.24</v>
      </c>
      <c r="G73" s="136">
        <f t="shared" si="15"/>
        <v>1915816.13</v>
      </c>
      <c r="H73" s="136">
        <f t="shared" si="15"/>
        <v>147170.75</v>
      </c>
      <c r="I73" s="136">
        <f t="shared" si="15"/>
        <v>0</v>
      </c>
    </row>
    <row r="74" spans="1:9" s="30" customFormat="1" x14ac:dyDescent="0.25">
      <c r="A74" s="68"/>
      <c r="B74" s="68"/>
      <c r="C74" s="95">
        <v>51</v>
      </c>
      <c r="D74" s="87" t="s">
        <v>74</v>
      </c>
      <c r="E74" s="150"/>
      <c r="F74" s="139"/>
      <c r="G74" s="139">
        <v>139358.95000000001</v>
      </c>
      <c r="H74" s="139">
        <v>22075.61</v>
      </c>
      <c r="I74" s="139"/>
    </row>
    <row r="75" spans="1:9" s="30" customFormat="1" x14ac:dyDescent="0.25">
      <c r="A75" s="68"/>
      <c r="B75" s="68"/>
      <c r="C75" s="95">
        <v>54</v>
      </c>
      <c r="D75" s="96" t="s">
        <v>78</v>
      </c>
      <c r="E75" s="138">
        <v>120157.24</v>
      </c>
      <c r="F75" s="139">
        <v>1052568.24</v>
      </c>
      <c r="G75" s="139">
        <v>1776457.18</v>
      </c>
      <c r="H75" s="139">
        <v>125095.14</v>
      </c>
      <c r="I75" s="139">
        <v>0</v>
      </c>
    </row>
    <row r="76" spans="1:9" s="30" customFormat="1" ht="38.25" x14ac:dyDescent="0.25">
      <c r="A76" s="93"/>
      <c r="B76" s="93">
        <v>37</v>
      </c>
      <c r="C76" s="93"/>
      <c r="D76" s="84" t="s">
        <v>97</v>
      </c>
      <c r="E76" s="136">
        <f>+E77</f>
        <v>14229.46</v>
      </c>
      <c r="F76" s="136">
        <f t="shared" ref="F76:I76" si="16">+F77</f>
        <v>0</v>
      </c>
      <c r="G76" s="136">
        <f t="shared" si="16"/>
        <v>0</v>
      </c>
      <c r="H76" s="136">
        <f t="shared" si="16"/>
        <v>0</v>
      </c>
      <c r="I76" s="136">
        <f t="shared" si="16"/>
        <v>0</v>
      </c>
    </row>
    <row r="77" spans="1:9" x14ac:dyDescent="0.25">
      <c r="A77" s="8"/>
      <c r="B77" s="8"/>
      <c r="C77" s="85">
        <v>11</v>
      </c>
      <c r="D77" s="86" t="s">
        <v>20</v>
      </c>
      <c r="E77" s="144">
        <v>14229.46</v>
      </c>
      <c r="F77" s="145"/>
      <c r="G77" s="145"/>
      <c r="H77" s="145"/>
      <c r="I77" s="145"/>
    </row>
    <row r="78" spans="1:9" ht="25.5" x14ac:dyDescent="0.25">
      <c r="A78" s="116">
        <v>4</v>
      </c>
      <c r="B78" s="117"/>
      <c r="C78" s="117"/>
      <c r="D78" s="118" t="s">
        <v>26</v>
      </c>
      <c r="E78" s="134">
        <f>+E79+E80+E92</f>
        <v>62973.540000000008</v>
      </c>
      <c r="F78" s="134">
        <f t="shared" ref="F78:I78" si="17">+F79+F80+F92</f>
        <v>2671849.92</v>
      </c>
      <c r="G78" s="134">
        <f t="shared" si="17"/>
        <v>8522882.8200000003</v>
      </c>
      <c r="H78" s="134">
        <f t="shared" si="17"/>
        <v>2333.9899999999998</v>
      </c>
      <c r="I78" s="134">
        <f t="shared" si="17"/>
        <v>2392.34</v>
      </c>
    </row>
    <row r="79" spans="1:9" s="30" customFormat="1" ht="38.25" x14ac:dyDescent="0.25">
      <c r="A79" s="92"/>
      <c r="B79" s="92">
        <v>41</v>
      </c>
      <c r="C79" s="92"/>
      <c r="D79" s="111" t="s">
        <v>27</v>
      </c>
      <c r="E79" s="136">
        <v>0</v>
      </c>
      <c r="F79" s="136">
        <v>0</v>
      </c>
      <c r="G79" s="136">
        <v>0</v>
      </c>
      <c r="H79" s="136">
        <v>0</v>
      </c>
      <c r="I79" s="136">
        <v>0</v>
      </c>
    </row>
    <row r="80" spans="1:9" s="30" customFormat="1" ht="38.25" x14ac:dyDescent="0.25">
      <c r="A80" s="64"/>
      <c r="B80" s="65">
        <v>42</v>
      </c>
      <c r="C80" s="64"/>
      <c r="D80" s="112" t="s">
        <v>55</v>
      </c>
      <c r="E80" s="151">
        <f>+E81+E82+E83+E84+E85+E86+E87+E88+E89+E90+E91</f>
        <v>62973.540000000008</v>
      </c>
      <c r="F80" s="151">
        <f t="shared" ref="F80:I80" si="18">+F81+F82+F84+F85+F86+F87+F88+F89+F90+F91</f>
        <v>183297.26</v>
      </c>
      <c r="G80" s="151">
        <f t="shared" si="18"/>
        <v>1832730.62</v>
      </c>
      <c r="H80" s="151">
        <f t="shared" si="18"/>
        <v>2333.9899999999998</v>
      </c>
      <c r="I80" s="151">
        <f t="shared" si="18"/>
        <v>2392.34</v>
      </c>
    </row>
    <row r="81" spans="1:9" s="56" customFormat="1" x14ac:dyDescent="0.25">
      <c r="A81" s="69"/>
      <c r="B81" s="70"/>
      <c r="C81" s="85">
        <v>11</v>
      </c>
      <c r="D81" s="86" t="s">
        <v>20</v>
      </c>
      <c r="E81" s="144">
        <v>6517.13</v>
      </c>
      <c r="F81" s="145">
        <v>2074.11</v>
      </c>
      <c r="G81" s="145">
        <v>2446.41</v>
      </c>
      <c r="H81" s="145">
        <v>0</v>
      </c>
      <c r="I81" s="131">
        <v>0</v>
      </c>
    </row>
    <row r="82" spans="1:9" s="56" customFormat="1" x14ac:dyDescent="0.25">
      <c r="A82" s="69"/>
      <c r="B82" s="70"/>
      <c r="C82" s="85">
        <v>12</v>
      </c>
      <c r="D82" s="87" t="s">
        <v>81</v>
      </c>
      <c r="E82" s="152">
        <v>12375.34</v>
      </c>
      <c r="F82" s="145">
        <v>0</v>
      </c>
      <c r="G82" s="145"/>
      <c r="H82" s="145">
        <v>0</v>
      </c>
      <c r="I82" s="131">
        <v>0</v>
      </c>
    </row>
    <row r="83" spans="1:9" s="56" customFormat="1" ht="25.5" x14ac:dyDescent="0.25">
      <c r="A83" s="69"/>
      <c r="B83" s="70"/>
      <c r="C83" s="85">
        <v>18</v>
      </c>
      <c r="D83" s="87" t="s">
        <v>120</v>
      </c>
      <c r="E83" s="144">
        <v>16300.3</v>
      </c>
      <c r="F83" s="145"/>
      <c r="G83" s="145"/>
      <c r="H83" s="145"/>
      <c r="I83" s="131"/>
    </row>
    <row r="84" spans="1:9" s="56" customFormat="1" x14ac:dyDescent="0.25">
      <c r="A84" s="69"/>
      <c r="B84" s="70"/>
      <c r="C84" s="85">
        <v>31</v>
      </c>
      <c r="D84" s="86" t="s">
        <v>64</v>
      </c>
      <c r="E84" s="144">
        <v>550.35</v>
      </c>
      <c r="F84" s="145">
        <v>2654.46</v>
      </c>
      <c r="G84" s="145">
        <v>1061.6099999999999</v>
      </c>
      <c r="H84" s="145">
        <v>1088.1500000000001</v>
      </c>
      <c r="I84" s="132">
        <v>1115.3599999999999</v>
      </c>
    </row>
    <row r="85" spans="1:9" s="56" customFormat="1" x14ac:dyDescent="0.25">
      <c r="A85" s="69"/>
      <c r="B85" s="70"/>
      <c r="C85" s="85">
        <v>42</v>
      </c>
      <c r="D85" s="86" t="s">
        <v>75</v>
      </c>
      <c r="E85" s="144">
        <v>0</v>
      </c>
      <c r="F85" s="145">
        <v>538.85</v>
      </c>
      <c r="G85" s="145">
        <v>465.45</v>
      </c>
      <c r="H85" s="145">
        <v>477.09</v>
      </c>
      <c r="I85" s="132">
        <v>489.02</v>
      </c>
    </row>
    <row r="86" spans="1:9" s="30" customFormat="1" ht="25.5" x14ac:dyDescent="0.25">
      <c r="A86" s="64"/>
      <c r="B86" s="65"/>
      <c r="C86" s="85">
        <v>45</v>
      </c>
      <c r="D86" s="86" t="s">
        <v>60</v>
      </c>
      <c r="E86" s="153">
        <v>6537.11</v>
      </c>
      <c r="F86" s="151"/>
      <c r="G86" s="151"/>
      <c r="H86" s="151"/>
      <c r="I86" s="165"/>
    </row>
    <row r="87" spans="1:9" x14ac:dyDescent="0.25">
      <c r="A87" s="10"/>
      <c r="B87" s="10"/>
      <c r="C87" s="9">
        <v>51</v>
      </c>
      <c r="D87" s="86" t="s">
        <v>74</v>
      </c>
      <c r="E87" s="150">
        <v>597.08000000000004</v>
      </c>
      <c r="F87" s="145">
        <v>3251.71</v>
      </c>
      <c r="G87" s="145">
        <v>274361.88</v>
      </c>
      <c r="H87" s="145">
        <v>615</v>
      </c>
      <c r="I87" s="132">
        <v>630.37</v>
      </c>
    </row>
    <row r="88" spans="1:9" x14ac:dyDescent="0.25">
      <c r="A88" s="72"/>
      <c r="B88" s="72"/>
      <c r="C88" s="9">
        <v>53</v>
      </c>
      <c r="D88" s="86" t="s">
        <v>65</v>
      </c>
      <c r="E88" s="144">
        <v>0</v>
      </c>
      <c r="F88" s="145">
        <v>265.45</v>
      </c>
      <c r="G88" s="145">
        <v>50</v>
      </c>
      <c r="H88" s="145">
        <v>51.25</v>
      </c>
      <c r="I88" s="132">
        <v>52.53</v>
      </c>
    </row>
    <row r="89" spans="1:9" x14ac:dyDescent="0.25">
      <c r="A89" s="72"/>
      <c r="B89" s="72"/>
      <c r="C89" s="9">
        <v>54</v>
      </c>
      <c r="D89" s="88" t="s">
        <v>78</v>
      </c>
      <c r="E89" s="154">
        <v>20096.23</v>
      </c>
      <c r="F89" s="155">
        <v>135793.9</v>
      </c>
      <c r="G89" s="155">
        <v>1554245.27</v>
      </c>
      <c r="H89" s="155"/>
      <c r="I89" s="166"/>
    </row>
    <row r="90" spans="1:9" ht="25.5" x14ac:dyDescent="0.25">
      <c r="A90" s="72"/>
      <c r="B90" s="72"/>
      <c r="C90" s="73">
        <v>71</v>
      </c>
      <c r="D90" s="86" t="s">
        <v>21</v>
      </c>
      <c r="E90" s="144">
        <v>0</v>
      </c>
      <c r="F90" s="145">
        <v>1327.23</v>
      </c>
      <c r="G90" s="145">
        <v>100</v>
      </c>
      <c r="H90" s="145">
        <v>102.5</v>
      </c>
      <c r="I90" s="132">
        <v>105.06</v>
      </c>
    </row>
    <row r="91" spans="1:9" x14ac:dyDescent="0.25">
      <c r="A91" s="72"/>
      <c r="B91" s="72"/>
      <c r="C91" s="73">
        <v>81</v>
      </c>
      <c r="D91" s="86" t="s">
        <v>39</v>
      </c>
      <c r="E91" s="144"/>
      <c r="F91" s="145">
        <v>37391.550000000003</v>
      </c>
      <c r="G91" s="145">
        <v>0</v>
      </c>
      <c r="H91" s="145">
        <v>0</v>
      </c>
      <c r="I91" s="145">
        <v>0</v>
      </c>
    </row>
    <row r="92" spans="1:9" s="113" customFormat="1" ht="25.5" x14ac:dyDescent="0.25">
      <c r="A92" s="119"/>
      <c r="B92" s="120">
        <v>45</v>
      </c>
      <c r="C92" s="119"/>
      <c r="D92" s="121" t="s">
        <v>67</v>
      </c>
      <c r="E92" s="156">
        <f>+E93+E94+E95+E96+E97</f>
        <v>0</v>
      </c>
      <c r="F92" s="156">
        <f t="shared" ref="F92:I92" si="19">+F93+F94+F95+F96+F97</f>
        <v>2488552.6599999997</v>
      </c>
      <c r="G92" s="156">
        <f t="shared" si="19"/>
        <v>6690152.2000000002</v>
      </c>
      <c r="H92" s="156">
        <f t="shared" si="19"/>
        <v>0</v>
      </c>
      <c r="I92" s="156">
        <f t="shared" si="19"/>
        <v>0</v>
      </c>
    </row>
    <row r="93" spans="1:9" s="74" customFormat="1" x14ac:dyDescent="0.25">
      <c r="A93" s="69"/>
      <c r="B93" s="70"/>
      <c r="C93" s="85">
        <v>11</v>
      </c>
      <c r="D93" s="90" t="s">
        <v>20</v>
      </c>
      <c r="E93" s="145">
        <v>0</v>
      </c>
      <c r="F93" s="145">
        <v>77017.61</v>
      </c>
      <c r="G93" s="145"/>
      <c r="H93" s="145">
        <v>0</v>
      </c>
      <c r="I93" s="131">
        <v>0</v>
      </c>
    </row>
    <row r="94" spans="1:9" s="74" customFormat="1" x14ac:dyDescent="0.25">
      <c r="A94" s="69"/>
      <c r="B94" s="70"/>
      <c r="C94" s="85">
        <v>12</v>
      </c>
      <c r="D94" s="87" t="s">
        <v>81</v>
      </c>
      <c r="E94" s="144">
        <v>0</v>
      </c>
      <c r="F94" s="145">
        <v>291990.19</v>
      </c>
      <c r="G94" s="145"/>
      <c r="H94" s="145">
        <v>0</v>
      </c>
      <c r="I94" s="131">
        <v>0</v>
      </c>
    </row>
    <row r="95" spans="1:9" ht="15" customHeight="1" x14ac:dyDescent="0.25">
      <c r="A95" s="32"/>
      <c r="B95" s="32"/>
      <c r="C95" s="9">
        <v>51</v>
      </c>
      <c r="D95" s="90" t="s">
        <v>74</v>
      </c>
      <c r="E95" s="153"/>
      <c r="F95" s="145">
        <v>265445.62</v>
      </c>
      <c r="G95" s="145">
        <v>625592.87</v>
      </c>
      <c r="H95" s="157"/>
      <c r="I95" s="157"/>
    </row>
    <row r="96" spans="1:9" x14ac:dyDescent="0.25">
      <c r="A96" s="10"/>
      <c r="B96" s="10"/>
      <c r="C96" s="9">
        <v>54</v>
      </c>
      <c r="D96" s="91" t="s">
        <v>78</v>
      </c>
      <c r="E96" s="145">
        <v>0</v>
      </c>
      <c r="F96" s="145">
        <v>1528153.26</v>
      </c>
      <c r="G96" s="145">
        <v>3941211.66</v>
      </c>
      <c r="H96" s="145">
        <v>0</v>
      </c>
      <c r="I96" s="131">
        <v>0</v>
      </c>
    </row>
    <row r="97" spans="1:9" x14ac:dyDescent="0.25">
      <c r="A97" s="10"/>
      <c r="B97" s="10"/>
      <c r="C97" s="9">
        <v>81</v>
      </c>
      <c r="D97" s="90" t="s">
        <v>39</v>
      </c>
      <c r="E97" s="144"/>
      <c r="F97" s="145">
        <v>325945.98</v>
      </c>
      <c r="G97" s="145">
        <v>2123347.67</v>
      </c>
      <c r="H97" s="145">
        <v>0</v>
      </c>
      <c r="I97" s="131">
        <v>0</v>
      </c>
    </row>
    <row r="98" spans="1:9" x14ac:dyDescent="0.25">
      <c r="A98" s="195" t="s">
        <v>114</v>
      </c>
      <c r="B98" s="195"/>
      <c r="C98" s="195"/>
      <c r="D98" s="195"/>
      <c r="E98" s="151">
        <f>+E46+E78</f>
        <v>1465606.5599999998</v>
      </c>
      <c r="F98" s="151">
        <f t="shared" ref="F98:I98" si="20">+F46+F78</f>
        <v>6609808.8099999996</v>
      </c>
      <c r="G98" s="151">
        <f t="shared" si="20"/>
        <v>13881842.890000001</v>
      </c>
      <c r="H98" s="151">
        <f t="shared" si="20"/>
        <v>1997702.5</v>
      </c>
      <c r="I98" s="151">
        <f t="shared" si="20"/>
        <v>1635265.0499999998</v>
      </c>
    </row>
    <row r="99" spans="1:9" x14ac:dyDescent="0.25">
      <c r="A99" s="127"/>
      <c r="B99" s="127"/>
      <c r="C99" s="128"/>
      <c r="D99" s="129"/>
      <c r="E99" s="158"/>
      <c r="F99" s="158"/>
      <c r="G99" s="158"/>
      <c r="H99" s="158"/>
      <c r="I99" s="133"/>
    </row>
    <row r="100" spans="1:9" x14ac:dyDescent="0.25">
      <c r="A100" s="127"/>
      <c r="B100" s="127"/>
      <c r="C100" s="128"/>
      <c r="D100" s="129"/>
      <c r="E100" s="158"/>
      <c r="F100" s="158"/>
      <c r="G100" s="158"/>
      <c r="H100" s="158"/>
      <c r="I100" s="133"/>
    </row>
    <row r="101" spans="1:9" x14ac:dyDescent="0.25">
      <c r="A101" s="197" t="s">
        <v>123</v>
      </c>
      <c r="B101" s="197"/>
      <c r="C101" s="197"/>
      <c r="D101" s="197"/>
      <c r="E101" s="197"/>
      <c r="F101" s="197"/>
      <c r="G101" s="197"/>
      <c r="H101" s="197"/>
      <c r="I101" s="197"/>
    </row>
    <row r="102" spans="1:9" ht="19.5" customHeight="1" x14ac:dyDescent="0.25">
      <c r="A102" s="192" t="s">
        <v>124</v>
      </c>
      <c r="B102" s="193"/>
      <c r="C102" s="193"/>
      <c r="D102" s="194"/>
      <c r="E102" s="159">
        <f>+E33</f>
        <v>1449151.5700000003</v>
      </c>
      <c r="F102" s="159">
        <f>+F33</f>
        <v>6183861.7700000014</v>
      </c>
      <c r="G102" s="159">
        <f>+G33</f>
        <v>11753148.09</v>
      </c>
      <c r="H102" s="159">
        <f>+H33</f>
        <v>1992324.1900000002</v>
      </c>
      <c r="I102" s="159">
        <f>+I33</f>
        <v>1629752.26</v>
      </c>
    </row>
    <row r="103" spans="1:9" ht="19.5" customHeight="1" x14ac:dyDescent="0.25">
      <c r="A103" s="201" t="s">
        <v>125</v>
      </c>
      <c r="B103" s="202"/>
      <c r="C103" s="202"/>
      <c r="D103" s="203"/>
      <c r="E103" s="167">
        <f>+E40</f>
        <v>16454.990000000002</v>
      </c>
      <c r="F103" s="167">
        <f>+F40</f>
        <v>62609.51</v>
      </c>
      <c r="G103" s="167">
        <f>+G40</f>
        <v>5347.13</v>
      </c>
      <c r="H103" s="167">
        <f>+H40</f>
        <v>5378.31</v>
      </c>
      <c r="I103" s="167">
        <f>+I40</f>
        <v>5512.79</v>
      </c>
    </row>
    <row r="104" spans="1:9" ht="18" customHeight="1" x14ac:dyDescent="0.25">
      <c r="A104" s="204" t="s">
        <v>126</v>
      </c>
      <c r="B104" s="205"/>
      <c r="C104" s="205"/>
      <c r="D104" s="206"/>
      <c r="E104" s="160">
        <f>SUM(E102:E103)</f>
        <v>1465606.5600000003</v>
      </c>
      <c r="F104" s="160">
        <f>SUM(F102:F103)</f>
        <v>6246471.2800000012</v>
      </c>
      <c r="G104" s="160">
        <f t="shared" ref="G104:I104" si="21">SUM(G102:G103)</f>
        <v>11758495.220000001</v>
      </c>
      <c r="H104" s="160">
        <f t="shared" si="21"/>
        <v>1997702.5000000002</v>
      </c>
      <c r="I104" s="160">
        <f t="shared" si="21"/>
        <v>1635265.05</v>
      </c>
    </row>
    <row r="106" spans="1:9" ht="21.75" customHeight="1" x14ac:dyDescent="0.25">
      <c r="A106" s="192" t="s">
        <v>127</v>
      </c>
      <c r="B106" s="193"/>
      <c r="C106" s="193"/>
      <c r="D106" s="194"/>
      <c r="E106" s="159">
        <f>+E98</f>
        <v>1465606.5599999998</v>
      </c>
      <c r="F106" s="159">
        <f>+F98</f>
        <v>6609808.8099999996</v>
      </c>
      <c r="G106" s="159">
        <f>+G98</f>
        <v>13881842.890000001</v>
      </c>
      <c r="H106" s="159">
        <f>+H98</f>
        <v>1997702.5</v>
      </c>
      <c r="I106" s="159">
        <f>+I98</f>
        <v>1635265.0499999998</v>
      </c>
    </row>
    <row r="109" spans="1:9" x14ac:dyDescent="0.25">
      <c r="A109" s="198" t="s">
        <v>128</v>
      </c>
      <c r="B109" s="199"/>
      <c r="C109" s="199"/>
      <c r="D109" s="200"/>
      <c r="E109" s="157">
        <f>+E104-E106</f>
        <v>0</v>
      </c>
      <c r="F109" s="157">
        <f t="shared" ref="F109:I109" si="22">+F104-F106</f>
        <v>-363337.5299999984</v>
      </c>
      <c r="G109" s="157">
        <f t="shared" si="22"/>
        <v>-2123347.67</v>
      </c>
      <c r="H109" s="157">
        <f t="shared" si="22"/>
        <v>0</v>
      </c>
      <c r="I109" s="157">
        <f t="shared" si="22"/>
        <v>0</v>
      </c>
    </row>
    <row r="110" spans="1:9" ht="21.75" customHeight="1" x14ac:dyDescent="0.25">
      <c r="A110" s="191"/>
      <c r="B110" s="191"/>
      <c r="C110" s="191"/>
      <c r="D110" s="191"/>
      <c r="E110" s="162"/>
      <c r="F110" s="162"/>
      <c r="G110" s="162"/>
      <c r="H110" s="162"/>
      <c r="I110" s="162"/>
    </row>
    <row r="116" spans="1:9" x14ac:dyDescent="0.25">
      <c r="A116" s="126"/>
      <c r="B116" s="126"/>
      <c r="C116" s="126"/>
      <c r="D116" s="126"/>
      <c r="E116" s="163"/>
      <c r="F116" s="163"/>
      <c r="G116" s="163"/>
      <c r="H116" s="163"/>
      <c r="I116" s="163"/>
    </row>
    <row r="117" spans="1:9" x14ac:dyDescent="0.25">
      <c r="A117" s="126"/>
      <c r="B117" s="126"/>
      <c r="C117" s="126"/>
      <c r="D117" s="126"/>
      <c r="E117" s="163"/>
      <c r="F117" s="163"/>
      <c r="G117" s="163"/>
      <c r="H117" s="163"/>
      <c r="I117" s="163"/>
    </row>
  </sheetData>
  <mergeCells count="15">
    <mergeCell ref="A1:I1"/>
    <mergeCell ref="A3:I3"/>
    <mergeCell ref="A5:I5"/>
    <mergeCell ref="A33:D33"/>
    <mergeCell ref="A36:I36"/>
    <mergeCell ref="A110:D110"/>
    <mergeCell ref="A106:D106"/>
    <mergeCell ref="A98:D98"/>
    <mergeCell ref="A7:I7"/>
    <mergeCell ref="A43:I43"/>
    <mergeCell ref="A101:I101"/>
    <mergeCell ref="A109:D109"/>
    <mergeCell ref="A102:D102"/>
    <mergeCell ref="A103:D103"/>
    <mergeCell ref="A104:D104"/>
  </mergeCells>
  <pageMargins left="0.70866141732283472" right="0.70866141732283472" top="0.74803149606299213" bottom="0.74803149606299213" header="0.31496062992125984" footer="0.31496062992125984"/>
  <pageSetup paperSize="9" scale="64" orientation="portrait" r:id="rId1"/>
  <rowBreaks count="2" manualBreakCount="2">
    <brk id="42" max="16383" man="1"/>
    <brk id="10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6"/>
  <sheetViews>
    <sheetView view="pageBreakPreview" zoomScaleNormal="100" zoomScaleSheetLayoutView="100" workbookViewId="0">
      <selection activeCell="L23" sqref="L23"/>
    </sheetView>
  </sheetViews>
  <sheetFormatPr defaultRowHeight="15" x14ac:dyDescent="0.25"/>
  <cols>
    <col min="1" max="1" width="37.7109375" customWidth="1"/>
    <col min="2" max="2" width="26.42578125" style="48" customWidth="1"/>
    <col min="3" max="3" width="29.28515625" style="48" customWidth="1"/>
    <col min="4" max="4" width="27.7109375" style="48" customWidth="1"/>
    <col min="5" max="5" width="21.28515625" style="48" customWidth="1"/>
    <col min="6" max="6" width="24.7109375" style="48" customWidth="1"/>
  </cols>
  <sheetData>
    <row r="1" spans="1:6" ht="42" customHeight="1" x14ac:dyDescent="0.25">
      <c r="A1" s="170" t="s">
        <v>54</v>
      </c>
      <c r="B1" s="170"/>
      <c r="C1" s="170"/>
      <c r="D1" s="170"/>
      <c r="E1" s="170"/>
      <c r="F1" s="170"/>
    </row>
    <row r="2" spans="1:6" ht="18" customHeight="1" x14ac:dyDescent="0.25">
      <c r="A2" s="3"/>
      <c r="B2" s="44"/>
      <c r="C2" s="44"/>
      <c r="D2" s="44"/>
      <c r="E2" s="44"/>
      <c r="F2" s="44"/>
    </row>
    <row r="3" spans="1:6" ht="15.75" x14ac:dyDescent="0.25">
      <c r="A3" s="170" t="s">
        <v>34</v>
      </c>
      <c r="B3" s="170"/>
      <c r="C3" s="170"/>
      <c r="D3" s="170"/>
      <c r="E3" s="187"/>
      <c r="F3" s="187"/>
    </row>
    <row r="4" spans="1:6" ht="18" x14ac:dyDescent="0.25">
      <c r="A4" s="3"/>
      <c r="B4" s="44"/>
      <c r="C4" s="44"/>
      <c r="D4" s="44"/>
      <c r="E4" s="45"/>
      <c r="F4" s="45"/>
    </row>
    <row r="5" spans="1:6" ht="18" customHeight="1" x14ac:dyDescent="0.25">
      <c r="A5" s="170" t="s">
        <v>15</v>
      </c>
      <c r="B5" s="171"/>
      <c r="C5" s="171"/>
      <c r="D5" s="171"/>
      <c r="E5" s="171"/>
      <c r="F5" s="171"/>
    </row>
    <row r="6" spans="1:6" ht="18" x14ac:dyDescent="0.25">
      <c r="A6" s="3"/>
      <c r="B6" s="44"/>
      <c r="C6" s="44"/>
      <c r="D6" s="44"/>
      <c r="E6" s="45"/>
      <c r="F6" s="45"/>
    </row>
    <row r="7" spans="1:6" ht="15.75" x14ac:dyDescent="0.25">
      <c r="A7" s="170" t="s">
        <v>28</v>
      </c>
      <c r="B7" s="196"/>
      <c r="C7" s="196"/>
      <c r="D7" s="196"/>
      <c r="E7" s="196"/>
      <c r="F7" s="196"/>
    </row>
    <row r="8" spans="1:6" ht="18" x14ac:dyDescent="0.25">
      <c r="A8" s="3"/>
      <c r="B8" s="44"/>
      <c r="C8" s="44"/>
      <c r="D8" s="44"/>
      <c r="E8" s="45"/>
      <c r="F8" s="45"/>
    </row>
    <row r="9" spans="1:6" ht="25.5" x14ac:dyDescent="0.25">
      <c r="A9" s="15" t="s">
        <v>29</v>
      </c>
      <c r="B9" s="46" t="s">
        <v>12</v>
      </c>
      <c r="C9" s="47" t="s">
        <v>13</v>
      </c>
      <c r="D9" s="47" t="s">
        <v>48</v>
      </c>
      <c r="E9" s="47" t="s">
        <v>49</v>
      </c>
      <c r="F9" s="47" t="s">
        <v>50</v>
      </c>
    </row>
    <row r="10" spans="1:6" ht="15.75" customHeight="1" x14ac:dyDescent="0.25">
      <c r="A10" s="7" t="s">
        <v>30</v>
      </c>
      <c r="B10" s="26"/>
      <c r="C10" s="27"/>
      <c r="D10" s="27"/>
      <c r="E10" s="27"/>
      <c r="F10" s="27"/>
    </row>
    <row r="11" spans="1:6" ht="15.75" customHeight="1" x14ac:dyDescent="0.25">
      <c r="A11" s="7" t="s">
        <v>110</v>
      </c>
      <c r="B11" s="28">
        <f>+B12+B14</f>
        <v>1465606.55</v>
      </c>
      <c r="C11" s="28">
        <f t="shared" ref="C11:F11" si="0">+C12+C14</f>
        <v>6609808.8099999996</v>
      </c>
      <c r="D11" s="28">
        <f t="shared" si="0"/>
        <v>13881842.890000001</v>
      </c>
      <c r="E11" s="28">
        <f t="shared" si="0"/>
        <v>2997702.5</v>
      </c>
      <c r="F11" s="28">
        <f t="shared" si="0"/>
        <v>1635265.06</v>
      </c>
    </row>
    <row r="12" spans="1:6" ht="15.75" customHeight="1" x14ac:dyDescent="0.25">
      <c r="A12" s="7" t="s">
        <v>111</v>
      </c>
      <c r="B12" s="28">
        <f>+B13</f>
        <v>14891.68</v>
      </c>
      <c r="C12" s="28">
        <f t="shared" ref="C12:F12" si="1">+C13</f>
        <v>15564.6</v>
      </c>
      <c r="D12" s="28">
        <f t="shared" si="1"/>
        <v>0</v>
      </c>
      <c r="E12" s="28">
        <f t="shared" si="1"/>
        <v>0</v>
      </c>
      <c r="F12" s="28">
        <f t="shared" si="1"/>
        <v>0</v>
      </c>
    </row>
    <row r="13" spans="1:6" ht="15.75" customHeight="1" x14ac:dyDescent="0.25">
      <c r="A13" s="10" t="s">
        <v>129</v>
      </c>
      <c r="B13" s="26">
        <v>14891.68</v>
      </c>
      <c r="C13" s="27">
        <v>15564.6</v>
      </c>
      <c r="D13" s="27"/>
      <c r="E13" s="27"/>
      <c r="F13" s="27"/>
    </row>
    <row r="14" spans="1:6" ht="15.75" customHeight="1" x14ac:dyDescent="0.25">
      <c r="A14" s="130" t="s">
        <v>130</v>
      </c>
      <c r="B14" s="28">
        <f>+B15</f>
        <v>1450714.87</v>
      </c>
      <c r="C14" s="28">
        <f t="shared" ref="C14:F14" si="2">+C15</f>
        <v>6594244.21</v>
      </c>
      <c r="D14" s="28">
        <f t="shared" si="2"/>
        <v>13881842.890000001</v>
      </c>
      <c r="E14" s="28">
        <f t="shared" si="2"/>
        <v>2997702.5</v>
      </c>
      <c r="F14" s="28">
        <f t="shared" si="2"/>
        <v>1635265.06</v>
      </c>
    </row>
    <row r="15" spans="1:6" ht="15.75" customHeight="1" x14ac:dyDescent="0.25">
      <c r="A15" s="11" t="s">
        <v>131</v>
      </c>
      <c r="B15" s="27">
        <v>1450714.87</v>
      </c>
      <c r="C15" s="27">
        <v>6594244.21</v>
      </c>
      <c r="D15" s="27">
        <v>13881842.890000001</v>
      </c>
      <c r="E15" s="27">
        <v>2997702.5</v>
      </c>
      <c r="F15" s="27">
        <v>1635265.06</v>
      </c>
    </row>
    <row r="16" spans="1:6" x14ac:dyDescent="0.25">
      <c r="A16" s="50" t="s">
        <v>112</v>
      </c>
      <c r="B16" s="49">
        <f>+B11</f>
        <v>1465606.55</v>
      </c>
      <c r="C16" s="49">
        <f t="shared" ref="C16:F16" si="3">+C11</f>
        <v>6609808.8099999996</v>
      </c>
      <c r="D16" s="66">
        <f t="shared" si="3"/>
        <v>13881842.890000001</v>
      </c>
      <c r="E16" s="49">
        <f t="shared" si="3"/>
        <v>2997702.5</v>
      </c>
      <c r="F16" s="49">
        <f t="shared" si="3"/>
        <v>1635265.06</v>
      </c>
    </row>
  </sheetData>
  <mergeCells count="4">
    <mergeCell ref="A1:F1"/>
    <mergeCell ref="A3:F3"/>
    <mergeCell ref="A5:F5"/>
    <mergeCell ref="A7:F7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0"/>
  <sheetViews>
    <sheetView workbookViewId="0">
      <selection activeCell="L9" sqref="L9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4" width="25.28515625" customWidth="1"/>
    <col min="5" max="5" width="15" style="48" bestFit="1" customWidth="1"/>
    <col min="6" max="7" width="15.5703125" style="48" bestFit="1" customWidth="1"/>
    <col min="8" max="9" width="10.7109375" style="48" bestFit="1" customWidth="1"/>
  </cols>
  <sheetData>
    <row r="1" spans="1:9" ht="42" customHeight="1" x14ac:dyDescent="0.25">
      <c r="A1" s="170" t="s">
        <v>54</v>
      </c>
      <c r="B1" s="170"/>
      <c r="C1" s="170"/>
      <c r="D1" s="170"/>
      <c r="E1" s="170"/>
      <c r="F1" s="170"/>
      <c r="G1" s="170"/>
      <c r="H1" s="170"/>
      <c r="I1" s="170"/>
    </row>
    <row r="2" spans="1:9" ht="18" customHeight="1" x14ac:dyDescent="0.25">
      <c r="A2" s="3"/>
      <c r="B2" s="3"/>
      <c r="C2" s="3"/>
      <c r="D2" s="3"/>
      <c r="E2" s="44"/>
      <c r="F2" s="44"/>
      <c r="G2" s="44"/>
      <c r="H2" s="44"/>
      <c r="I2" s="44"/>
    </row>
    <row r="3" spans="1:9" ht="15.75" x14ac:dyDescent="0.25">
      <c r="A3" s="170" t="s">
        <v>34</v>
      </c>
      <c r="B3" s="170"/>
      <c r="C3" s="170"/>
      <c r="D3" s="170"/>
      <c r="E3" s="170"/>
      <c r="F3" s="170"/>
      <c r="G3" s="170"/>
      <c r="H3" s="187"/>
      <c r="I3" s="187"/>
    </row>
    <row r="4" spans="1:9" ht="18" x14ac:dyDescent="0.25">
      <c r="A4" s="3"/>
      <c r="B4" s="3"/>
      <c r="C4" s="3"/>
      <c r="D4" s="3"/>
      <c r="E4" s="44"/>
      <c r="F4" s="44"/>
      <c r="G4" s="44"/>
      <c r="H4" s="45"/>
      <c r="I4" s="45"/>
    </row>
    <row r="5" spans="1:9" ht="18" customHeight="1" x14ac:dyDescent="0.25">
      <c r="A5" s="170" t="s">
        <v>31</v>
      </c>
      <c r="B5" s="171"/>
      <c r="C5" s="171"/>
      <c r="D5" s="171"/>
      <c r="E5" s="171"/>
      <c r="F5" s="171"/>
      <c r="G5" s="171"/>
      <c r="H5" s="171"/>
      <c r="I5" s="171"/>
    </row>
    <row r="6" spans="1:9" ht="18" x14ac:dyDescent="0.25">
      <c r="A6" s="3"/>
      <c r="B6" s="3"/>
      <c r="C6" s="3"/>
      <c r="D6" s="3"/>
      <c r="E6" s="44"/>
      <c r="F6" s="44"/>
      <c r="G6" s="44"/>
      <c r="H6" s="45"/>
      <c r="I6" s="45"/>
    </row>
    <row r="7" spans="1:9" ht="25.5" x14ac:dyDescent="0.25">
      <c r="A7" s="15" t="s">
        <v>16</v>
      </c>
      <c r="B7" s="14" t="s">
        <v>17</v>
      </c>
      <c r="C7" s="14" t="s">
        <v>18</v>
      </c>
      <c r="D7" s="14" t="s">
        <v>58</v>
      </c>
      <c r="E7" s="46" t="s">
        <v>12</v>
      </c>
      <c r="F7" s="47" t="s">
        <v>13</v>
      </c>
      <c r="G7" s="47" t="s">
        <v>48</v>
      </c>
      <c r="H7" s="47" t="s">
        <v>49</v>
      </c>
      <c r="I7" s="47" t="s">
        <v>50</v>
      </c>
    </row>
    <row r="8" spans="1:9" ht="25.5" x14ac:dyDescent="0.25">
      <c r="A8" s="7">
        <v>8</v>
      </c>
      <c r="B8" s="7"/>
      <c r="C8" s="7"/>
      <c r="D8" s="7" t="s">
        <v>32</v>
      </c>
      <c r="E8" s="26"/>
      <c r="F8" s="27"/>
      <c r="G8" s="27"/>
      <c r="H8" s="27"/>
      <c r="I8" s="27"/>
    </row>
    <row r="9" spans="1:9" x14ac:dyDescent="0.25">
      <c r="A9" s="7"/>
      <c r="B9" s="10">
        <v>84</v>
      </c>
      <c r="C9" s="10"/>
      <c r="D9" s="10" t="s">
        <v>38</v>
      </c>
      <c r="E9" s="26"/>
      <c r="F9" s="27"/>
      <c r="G9" s="27"/>
      <c r="H9" s="27"/>
      <c r="I9" s="27"/>
    </row>
    <row r="10" spans="1:9" ht="25.5" x14ac:dyDescent="0.25">
      <c r="A10" s="8"/>
      <c r="B10" s="8"/>
      <c r="C10" s="9">
        <v>81</v>
      </c>
      <c r="D10" s="11" t="s">
        <v>39</v>
      </c>
      <c r="E10" s="26"/>
      <c r="F10" s="27">
        <v>2455840.02</v>
      </c>
      <c r="G10" s="27">
        <v>2123347.67</v>
      </c>
      <c r="H10" s="27"/>
      <c r="I10" s="27"/>
    </row>
  </sheetData>
  <mergeCells count="3">
    <mergeCell ref="A1:I1"/>
    <mergeCell ref="A3:I3"/>
    <mergeCell ref="A5:I5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J155"/>
  <sheetViews>
    <sheetView view="pageBreakPreview" zoomScale="98" zoomScaleNormal="100" zoomScaleSheetLayoutView="98" workbookViewId="0">
      <selection activeCell="A5" sqref="A5:XFD5"/>
    </sheetView>
  </sheetViews>
  <sheetFormatPr defaultRowHeight="15" x14ac:dyDescent="0.25"/>
  <cols>
    <col min="2" max="2" width="9.28515625" bestFit="1" customWidth="1"/>
    <col min="3" max="3" width="8.42578125" bestFit="1" customWidth="1"/>
    <col min="4" max="4" width="8.7109375" customWidth="1"/>
    <col min="5" max="5" width="30" customWidth="1"/>
    <col min="6" max="7" width="15.7109375" bestFit="1" customWidth="1"/>
    <col min="8" max="8" width="16.7109375" bestFit="1" customWidth="1"/>
    <col min="9" max="9" width="15.7109375" bestFit="1" customWidth="1"/>
    <col min="10" max="10" width="15.85546875" bestFit="1" customWidth="1"/>
  </cols>
  <sheetData>
    <row r="1" spans="2:10" ht="42" customHeight="1" x14ac:dyDescent="0.25">
      <c r="B1" s="170" t="s">
        <v>54</v>
      </c>
      <c r="C1" s="170"/>
      <c r="D1" s="170"/>
      <c r="E1" s="170"/>
      <c r="F1" s="170"/>
      <c r="G1" s="170"/>
      <c r="H1" s="170"/>
      <c r="I1" s="170"/>
      <c r="J1" s="170"/>
    </row>
    <row r="2" spans="2:10" ht="18" x14ac:dyDescent="0.25">
      <c r="B2" s="3"/>
      <c r="C2" s="3"/>
      <c r="D2" s="3"/>
      <c r="E2" s="3"/>
      <c r="F2" s="3"/>
      <c r="G2" s="3"/>
      <c r="H2" s="3"/>
      <c r="I2" s="4"/>
      <c r="J2" s="4"/>
    </row>
    <row r="3" spans="2:10" ht="18" customHeight="1" x14ac:dyDescent="0.25">
      <c r="B3" s="170" t="s">
        <v>33</v>
      </c>
      <c r="C3" s="171"/>
      <c r="D3" s="171"/>
      <c r="E3" s="171"/>
      <c r="F3" s="171"/>
      <c r="G3" s="171"/>
      <c r="H3" s="171"/>
      <c r="I3" s="171"/>
      <c r="J3" s="171"/>
    </row>
    <row r="4" spans="2:10" ht="18" x14ac:dyDescent="0.25">
      <c r="B4" s="3"/>
      <c r="C4" s="3"/>
      <c r="D4" s="3"/>
      <c r="E4" s="3"/>
      <c r="F4" s="3"/>
      <c r="G4" s="3"/>
      <c r="H4" s="3"/>
      <c r="I4" s="4"/>
      <c r="J4" s="4"/>
    </row>
    <row r="5" spans="2:10" ht="25.5" x14ac:dyDescent="0.25">
      <c r="B5" s="223" t="s">
        <v>35</v>
      </c>
      <c r="C5" s="224"/>
      <c r="D5" s="225"/>
      <c r="E5" s="37" t="s">
        <v>36</v>
      </c>
      <c r="F5" s="37" t="s">
        <v>12</v>
      </c>
      <c r="G5" s="38" t="s">
        <v>13</v>
      </c>
      <c r="H5" s="38" t="s">
        <v>48</v>
      </c>
      <c r="I5" s="38" t="s">
        <v>49</v>
      </c>
      <c r="J5" s="38" t="s">
        <v>50</v>
      </c>
    </row>
    <row r="6" spans="2:10" s="30" customFormat="1" ht="25.5" x14ac:dyDescent="0.25">
      <c r="B6" s="174" t="s">
        <v>88</v>
      </c>
      <c r="C6" s="175"/>
      <c r="D6" s="176"/>
      <c r="E6" s="52" t="s">
        <v>90</v>
      </c>
      <c r="F6" s="33"/>
      <c r="G6" s="34"/>
      <c r="H6" s="34"/>
      <c r="I6" s="34"/>
      <c r="J6" s="34"/>
    </row>
    <row r="7" spans="2:10" s="30" customFormat="1" x14ac:dyDescent="0.25">
      <c r="B7" s="174" t="s">
        <v>84</v>
      </c>
      <c r="C7" s="175"/>
      <c r="D7" s="176"/>
      <c r="E7" s="52" t="s">
        <v>59</v>
      </c>
      <c r="F7" s="35">
        <f t="shared" ref="F7:J8" si="0">+F8</f>
        <v>121131.91</v>
      </c>
      <c r="G7" s="36">
        <f t="shared" si="0"/>
        <v>104511.31</v>
      </c>
      <c r="H7" s="36">
        <f t="shared" si="0"/>
        <v>110801.34000000001</v>
      </c>
      <c r="I7" s="36">
        <f t="shared" si="0"/>
        <v>110801.34000000001</v>
      </c>
      <c r="J7" s="36">
        <f t="shared" si="0"/>
        <v>110801.34</v>
      </c>
    </row>
    <row r="8" spans="2:10" s="30" customFormat="1" ht="25.5" x14ac:dyDescent="0.25">
      <c r="B8" s="220">
        <v>45</v>
      </c>
      <c r="C8" s="221"/>
      <c r="D8" s="222"/>
      <c r="E8" s="60" t="s">
        <v>113</v>
      </c>
      <c r="F8" s="53">
        <f t="shared" si="0"/>
        <v>121131.91</v>
      </c>
      <c r="G8" s="54">
        <f t="shared" si="0"/>
        <v>104511.31</v>
      </c>
      <c r="H8" s="54">
        <f t="shared" si="0"/>
        <v>110801.34000000001</v>
      </c>
      <c r="I8" s="54">
        <f t="shared" si="0"/>
        <v>110801.34000000001</v>
      </c>
      <c r="J8" s="67">
        <f t="shared" si="0"/>
        <v>110801.34</v>
      </c>
    </row>
    <row r="9" spans="2:10" s="30" customFormat="1" x14ac:dyDescent="0.25">
      <c r="B9" s="211">
        <v>3</v>
      </c>
      <c r="C9" s="212"/>
      <c r="D9" s="213"/>
      <c r="E9" s="71" t="s">
        <v>24</v>
      </c>
      <c r="F9" s="53">
        <f>+F10+F11+F12</f>
        <v>121131.91</v>
      </c>
      <c r="G9" s="54">
        <f>+G10+G11+G12</f>
        <v>104511.31</v>
      </c>
      <c r="H9" s="54">
        <f>+H10+H11+H12</f>
        <v>110801.34000000001</v>
      </c>
      <c r="I9" s="54">
        <f>+I10+I11+I12</f>
        <v>110801.34000000001</v>
      </c>
      <c r="J9" s="67">
        <f>+J10+J11+J12</f>
        <v>110801.34</v>
      </c>
    </row>
    <row r="10" spans="2:10" s="30" customFormat="1" x14ac:dyDescent="0.25">
      <c r="B10" s="214">
        <v>31</v>
      </c>
      <c r="C10" s="215"/>
      <c r="D10" s="216"/>
      <c r="E10" s="71" t="s">
        <v>25</v>
      </c>
      <c r="F10" s="53">
        <v>0</v>
      </c>
      <c r="G10" s="54">
        <v>0</v>
      </c>
      <c r="H10" s="54">
        <v>0</v>
      </c>
      <c r="I10" s="54"/>
      <c r="J10" s="67"/>
    </row>
    <row r="11" spans="2:10" s="30" customFormat="1" x14ac:dyDescent="0.25">
      <c r="B11" s="214">
        <v>32</v>
      </c>
      <c r="C11" s="215"/>
      <c r="D11" s="216"/>
      <c r="E11" s="71" t="s">
        <v>37</v>
      </c>
      <c r="F11" s="53">
        <v>120993.60000000001</v>
      </c>
      <c r="G11" s="54">
        <v>104358.68</v>
      </c>
      <c r="H11" s="54">
        <v>110788.07</v>
      </c>
      <c r="I11" s="54">
        <v>110787.74</v>
      </c>
      <c r="J11" s="67">
        <v>110787.4</v>
      </c>
    </row>
    <row r="12" spans="2:10" s="30" customFormat="1" x14ac:dyDescent="0.25">
      <c r="B12" s="77">
        <v>34</v>
      </c>
      <c r="C12" s="78"/>
      <c r="D12" s="79"/>
      <c r="E12" s="71" t="s">
        <v>61</v>
      </c>
      <c r="F12" s="53">
        <v>138.31</v>
      </c>
      <c r="G12" s="54">
        <v>152.63</v>
      </c>
      <c r="H12" s="54">
        <v>13.27</v>
      </c>
      <c r="I12" s="54">
        <v>13.6</v>
      </c>
      <c r="J12" s="67">
        <v>13.94</v>
      </c>
    </row>
    <row r="13" spans="2:10" s="30" customFormat="1" ht="25.5" x14ac:dyDescent="0.25">
      <c r="B13" s="174" t="s">
        <v>82</v>
      </c>
      <c r="C13" s="175"/>
      <c r="D13" s="176"/>
      <c r="E13" s="52" t="s">
        <v>83</v>
      </c>
      <c r="F13" s="36">
        <f>+F14+F17</f>
        <v>22562.879999999997</v>
      </c>
      <c r="G13" s="39"/>
      <c r="H13" s="36">
        <f>+H15</f>
        <v>0</v>
      </c>
      <c r="I13" s="36">
        <f>+I15</f>
        <v>0</v>
      </c>
      <c r="J13" s="36">
        <f>+J15</f>
        <v>0</v>
      </c>
    </row>
    <row r="14" spans="2:10" s="30" customFormat="1" x14ac:dyDescent="0.25">
      <c r="B14" s="220">
        <v>12</v>
      </c>
      <c r="C14" s="221"/>
      <c r="D14" s="222"/>
      <c r="E14" s="75" t="s">
        <v>81</v>
      </c>
      <c r="F14" s="53">
        <f>+F15</f>
        <v>6262.58</v>
      </c>
      <c r="G14" s="54"/>
      <c r="H14" s="54"/>
      <c r="I14" s="54"/>
      <c r="J14" s="67"/>
    </row>
    <row r="15" spans="2:10" s="30" customFormat="1" ht="25.5" x14ac:dyDescent="0.25">
      <c r="B15" s="211">
        <v>4</v>
      </c>
      <c r="C15" s="212"/>
      <c r="D15" s="213"/>
      <c r="E15" s="71" t="s">
        <v>26</v>
      </c>
      <c r="F15" s="54">
        <f>+F16</f>
        <v>6262.58</v>
      </c>
      <c r="G15" s="80"/>
      <c r="H15" s="54"/>
      <c r="I15" s="54"/>
      <c r="J15" s="67"/>
    </row>
    <row r="16" spans="2:10" s="30" customFormat="1" ht="30" x14ac:dyDescent="0.25">
      <c r="B16" s="226">
        <v>42</v>
      </c>
      <c r="C16" s="227"/>
      <c r="D16" s="228"/>
      <c r="E16" s="98" t="s">
        <v>55</v>
      </c>
      <c r="F16" s="99">
        <v>6262.58</v>
      </c>
      <c r="G16" s="80"/>
      <c r="H16" s="54"/>
      <c r="I16" s="54"/>
      <c r="J16" s="67"/>
    </row>
    <row r="17" spans="2:10" s="30" customFormat="1" ht="25.5" x14ac:dyDescent="0.25">
      <c r="B17" s="220">
        <v>18</v>
      </c>
      <c r="C17" s="221"/>
      <c r="D17" s="222"/>
      <c r="E17" s="75" t="s">
        <v>119</v>
      </c>
      <c r="F17" s="53">
        <f>+F18</f>
        <v>16300.3</v>
      </c>
      <c r="G17" s="54"/>
      <c r="H17" s="54"/>
      <c r="I17" s="54"/>
      <c r="J17" s="67"/>
    </row>
    <row r="18" spans="2:10" s="30" customFormat="1" ht="25.5" x14ac:dyDescent="0.25">
      <c r="B18" s="211">
        <v>4</v>
      </c>
      <c r="C18" s="212"/>
      <c r="D18" s="213"/>
      <c r="E18" s="76" t="s">
        <v>26</v>
      </c>
      <c r="F18" s="54">
        <f>+F19</f>
        <v>16300.3</v>
      </c>
      <c r="G18" s="80"/>
      <c r="H18" s="54"/>
      <c r="I18" s="54"/>
      <c r="J18" s="67"/>
    </row>
    <row r="19" spans="2:10" s="30" customFormat="1" ht="25.5" x14ac:dyDescent="0.25">
      <c r="B19" s="214">
        <v>42</v>
      </c>
      <c r="C19" s="215"/>
      <c r="D19" s="216"/>
      <c r="E19" s="76" t="s">
        <v>55</v>
      </c>
      <c r="F19" s="54">
        <v>16300.3</v>
      </c>
      <c r="G19" s="80"/>
      <c r="H19" s="54"/>
      <c r="I19" s="54"/>
      <c r="J19" s="67"/>
    </row>
    <row r="20" spans="2:10" s="30" customFormat="1" ht="25.5" x14ac:dyDescent="0.25">
      <c r="B20" s="174" t="s">
        <v>85</v>
      </c>
      <c r="C20" s="175"/>
      <c r="D20" s="176"/>
      <c r="E20" s="52" t="s">
        <v>86</v>
      </c>
      <c r="F20" s="36">
        <f>+F22</f>
        <v>6537.11</v>
      </c>
      <c r="G20" s="39"/>
      <c r="H20" s="36">
        <f>+H22</f>
        <v>0</v>
      </c>
      <c r="I20" s="36">
        <f>+I22</f>
        <v>0</v>
      </c>
      <c r="J20" s="36">
        <f>+J22</f>
        <v>0</v>
      </c>
    </row>
    <row r="21" spans="2:10" s="30" customFormat="1" ht="25.5" x14ac:dyDescent="0.25">
      <c r="B21" s="220">
        <v>45</v>
      </c>
      <c r="C21" s="221"/>
      <c r="D21" s="222"/>
      <c r="E21" s="75" t="s">
        <v>113</v>
      </c>
      <c r="F21" s="62">
        <f>+F22</f>
        <v>6537.11</v>
      </c>
      <c r="G21" s="80"/>
      <c r="H21" s="62"/>
      <c r="I21" s="62"/>
      <c r="J21" s="62"/>
    </row>
    <row r="22" spans="2:10" s="30" customFormat="1" ht="25.5" x14ac:dyDescent="0.25">
      <c r="B22" s="211">
        <v>4</v>
      </c>
      <c r="C22" s="212"/>
      <c r="D22" s="213"/>
      <c r="E22" s="71" t="s">
        <v>26</v>
      </c>
      <c r="F22" s="54">
        <f>+F23</f>
        <v>6537.11</v>
      </c>
      <c r="G22" s="80"/>
      <c r="H22" s="54"/>
      <c r="I22" s="54"/>
      <c r="J22" s="67"/>
    </row>
    <row r="23" spans="2:10" s="30" customFormat="1" ht="25.5" x14ac:dyDescent="0.25">
      <c r="B23" s="214">
        <v>42</v>
      </c>
      <c r="C23" s="215"/>
      <c r="D23" s="216"/>
      <c r="E23" s="71" t="s">
        <v>55</v>
      </c>
      <c r="F23" s="54">
        <v>6537.11</v>
      </c>
      <c r="G23" s="80"/>
      <c r="H23" s="54"/>
      <c r="I23" s="54"/>
      <c r="J23" s="67"/>
    </row>
    <row r="24" spans="2:10" ht="15" customHeight="1" x14ac:dyDescent="0.25">
      <c r="B24" s="174" t="s">
        <v>94</v>
      </c>
      <c r="C24" s="175"/>
      <c r="D24" s="176"/>
      <c r="E24" s="52" t="s">
        <v>62</v>
      </c>
      <c r="F24" s="35">
        <f t="shared" ref="F24:J25" si="1">+F25</f>
        <v>950059.82</v>
      </c>
      <c r="G24" s="36">
        <f t="shared" si="1"/>
        <v>1351151.23</v>
      </c>
      <c r="H24" s="36">
        <f t="shared" si="1"/>
        <v>1432112.15</v>
      </c>
      <c r="I24" s="36">
        <f t="shared" si="1"/>
        <v>1467914.95</v>
      </c>
      <c r="J24" s="40">
        <f t="shared" si="1"/>
        <v>1504612.8299999998</v>
      </c>
    </row>
    <row r="25" spans="2:10" s="30" customFormat="1" ht="15" customHeight="1" x14ac:dyDescent="0.25">
      <c r="B25" s="81">
        <v>51</v>
      </c>
      <c r="C25" s="82"/>
      <c r="D25" s="60"/>
      <c r="E25" s="60" t="s">
        <v>74</v>
      </c>
      <c r="F25" s="61">
        <f t="shared" si="1"/>
        <v>950059.82</v>
      </c>
      <c r="G25" s="62">
        <f t="shared" si="1"/>
        <v>1351151.23</v>
      </c>
      <c r="H25" s="62">
        <f t="shared" si="1"/>
        <v>1432112.15</v>
      </c>
      <c r="I25" s="62">
        <f t="shared" si="1"/>
        <v>1467914.95</v>
      </c>
      <c r="J25" s="63">
        <f t="shared" si="1"/>
        <v>1504612.8299999998</v>
      </c>
    </row>
    <row r="26" spans="2:10" s="30" customFormat="1" x14ac:dyDescent="0.25">
      <c r="B26" s="211">
        <v>3</v>
      </c>
      <c r="C26" s="212"/>
      <c r="D26" s="213"/>
      <c r="E26" s="71" t="s">
        <v>24</v>
      </c>
      <c r="F26" s="53">
        <f>+F27+F28</f>
        <v>950059.82</v>
      </c>
      <c r="G26" s="54">
        <f>+G27+G28</f>
        <v>1351151.23</v>
      </c>
      <c r="H26" s="54">
        <f>+H27+H28</f>
        <v>1432112.15</v>
      </c>
      <c r="I26" s="54">
        <f>+I27+I28</f>
        <v>1467914.95</v>
      </c>
      <c r="J26" s="67">
        <f>+J27+J28</f>
        <v>1504612.8299999998</v>
      </c>
    </row>
    <row r="27" spans="2:10" s="30" customFormat="1" x14ac:dyDescent="0.25">
      <c r="B27" s="214">
        <v>31</v>
      </c>
      <c r="C27" s="215"/>
      <c r="D27" s="216"/>
      <c r="E27" s="71" t="s">
        <v>25</v>
      </c>
      <c r="F27" s="53">
        <v>916537.75</v>
      </c>
      <c r="G27" s="54">
        <v>1265706.54</v>
      </c>
      <c r="H27" s="54">
        <v>1332067.96</v>
      </c>
      <c r="I27" s="54">
        <v>1365369.66</v>
      </c>
      <c r="J27" s="67">
        <v>1399503.91</v>
      </c>
    </row>
    <row r="28" spans="2:10" s="30" customFormat="1" x14ac:dyDescent="0.25">
      <c r="B28" s="214">
        <v>32</v>
      </c>
      <c r="C28" s="215"/>
      <c r="D28" s="216"/>
      <c r="E28" s="71" t="s">
        <v>37</v>
      </c>
      <c r="F28" s="53">
        <v>33522.07</v>
      </c>
      <c r="G28" s="54">
        <v>85444.69</v>
      </c>
      <c r="H28" s="54">
        <v>100044.19</v>
      </c>
      <c r="I28" s="54">
        <v>102545.29</v>
      </c>
      <c r="J28" s="67">
        <v>105108.92</v>
      </c>
    </row>
    <row r="29" spans="2:10" ht="25.5" x14ac:dyDescent="0.25">
      <c r="B29" s="174" t="s">
        <v>87</v>
      </c>
      <c r="C29" s="175"/>
      <c r="D29" s="176"/>
      <c r="E29" s="52" t="s">
        <v>89</v>
      </c>
      <c r="F29" s="33"/>
      <c r="G29" s="34"/>
      <c r="H29" s="34"/>
      <c r="I29" s="34"/>
      <c r="J29" s="41"/>
    </row>
    <row r="30" spans="2:10" ht="25.5" x14ac:dyDescent="0.25">
      <c r="B30" s="174" t="s">
        <v>91</v>
      </c>
      <c r="C30" s="175"/>
      <c r="D30" s="176"/>
      <c r="E30" s="52" t="s">
        <v>92</v>
      </c>
      <c r="F30" s="35">
        <f>+F31</f>
        <v>997.28</v>
      </c>
      <c r="G30" s="36">
        <f>+G32</f>
        <v>0</v>
      </c>
      <c r="H30" s="36">
        <f>+H32</f>
        <v>0</v>
      </c>
      <c r="I30" s="36">
        <f>+I32</f>
        <v>0</v>
      </c>
      <c r="J30" s="40">
        <f>+J32</f>
        <v>0</v>
      </c>
    </row>
    <row r="31" spans="2:10" s="30" customFormat="1" x14ac:dyDescent="0.25">
      <c r="B31" s="57">
        <v>11</v>
      </c>
      <c r="C31" s="58"/>
      <c r="D31" s="59"/>
      <c r="E31" s="60" t="s">
        <v>20</v>
      </c>
      <c r="F31" s="61">
        <f>+F32</f>
        <v>997.28</v>
      </c>
      <c r="G31" s="62"/>
      <c r="H31" s="62"/>
      <c r="I31" s="62"/>
      <c r="J31" s="63"/>
    </row>
    <row r="32" spans="2:10" s="30" customFormat="1" x14ac:dyDescent="0.25">
      <c r="B32" s="211">
        <v>3</v>
      </c>
      <c r="C32" s="212"/>
      <c r="D32" s="213"/>
      <c r="E32" s="71" t="s">
        <v>24</v>
      </c>
      <c r="F32" s="53">
        <f>+F33+F34</f>
        <v>997.28</v>
      </c>
      <c r="G32" s="54"/>
      <c r="H32" s="54"/>
      <c r="I32" s="54"/>
      <c r="J32" s="67"/>
    </row>
    <row r="33" spans="2:10" s="30" customFormat="1" x14ac:dyDescent="0.25">
      <c r="B33" s="214">
        <v>31</v>
      </c>
      <c r="C33" s="215"/>
      <c r="D33" s="216"/>
      <c r="E33" s="71" t="s">
        <v>25</v>
      </c>
      <c r="F33" s="53">
        <v>0</v>
      </c>
      <c r="G33" s="54"/>
      <c r="H33" s="54"/>
      <c r="I33" s="54"/>
      <c r="J33" s="67"/>
    </row>
    <row r="34" spans="2:10" s="30" customFormat="1" x14ac:dyDescent="0.25">
      <c r="B34" s="214">
        <v>32</v>
      </c>
      <c r="C34" s="215"/>
      <c r="D34" s="216"/>
      <c r="E34" s="71" t="s">
        <v>37</v>
      </c>
      <c r="F34" s="53">
        <v>997.28</v>
      </c>
      <c r="G34" s="54"/>
      <c r="H34" s="54"/>
      <c r="I34" s="54"/>
      <c r="J34" s="67"/>
    </row>
    <row r="35" spans="2:10" x14ac:dyDescent="0.25">
      <c r="B35" s="174" t="s">
        <v>108</v>
      </c>
      <c r="C35" s="175"/>
      <c r="D35" s="176"/>
      <c r="E35" s="52" t="s">
        <v>62</v>
      </c>
      <c r="F35" s="35">
        <f>+F36</f>
        <v>0</v>
      </c>
      <c r="G35" s="36">
        <f>+G36</f>
        <v>1858.12</v>
      </c>
      <c r="H35" s="36">
        <f>+H36</f>
        <v>0</v>
      </c>
      <c r="I35" s="36">
        <f>+I36</f>
        <v>0</v>
      </c>
      <c r="J35" s="40">
        <f>+J36</f>
        <v>0</v>
      </c>
    </row>
    <row r="36" spans="2:10" s="30" customFormat="1" x14ac:dyDescent="0.25">
      <c r="B36" s="57">
        <v>57</v>
      </c>
      <c r="C36" s="58"/>
      <c r="D36" s="59"/>
      <c r="E36" s="60" t="s">
        <v>109</v>
      </c>
      <c r="F36" s="61"/>
      <c r="G36" s="62">
        <f>+G37</f>
        <v>1858.12</v>
      </c>
      <c r="H36" s="62"/>
      <c r="I36" s="62"/>
      <c r="J36" s="63"/>
    </row>
    <row r="37" spans="2:10" s="30" customFormat="1" x14ac:dyDescent="0.25">
      <c r="B37" s="211">
        <v>3</v>
      </c>
      <c r="C37" s="212"/>
      <c r="D37" s="213"/>
      <c r="E37" s="71" t="s">
        <v>24</v>
      </c>
      <c r="F37" s="53"/>
      <c r="G37" s="54">
        <f>+G38+G39</f>
        <v>1858.12</v>
      </c>
      <c r="H37" s="54"/>
      <c r="I37" s="54"/>
      <c r="J37" s="67"/>
    </row>
    <row r="38" spans="2:10" s="30" customFormat="1" x14ac:dyDescent="0.25">
      <c r="B38" s="214">
        <v>31</v>
      </c>
      <c r="C38" s="215"/>
      <c r="D38" s="216"/>
      <c r="E38" s="71" t="s">
        <v>25</v>
      </c>
      <c r="F38" s="53"/>
      <c r="G38" s="54"/>
      <c r="H38" s="54"/>
      <c r="I38" s="54"/>
      <c r="J38" s="67"/>
    </row>
    <row r="39" spans="2:10" s="30" customFormat="1" x14ac:dyDescent="0.25">
      <c r="B39" s="214">
        <v>32</v>
      </c>
      <c r="C39" s="215"/>
      <c r="D39" s="216"/>
      <c r="E39" s="71" t="s">
        <v>37</v>
      </c>
      <c r="F39" s="53"/>
      <c r="G39" s="54">
        <v>1858.12</v>
      </c>
      <c r="H39" s="54"/>
      <c r="I39" s="54"/>
      <c r="J39" s="67"/>
    </row>
    <row r="40" spans="2:10" s="30" customFormat="1" ht="25.5" x14ac:dyDescent="0.25">
      <c r="B40" s="174" t="s">
        <v>93</v>
      </c>
      <c r="C40" s="175"/>
      <c r="D40" s="176"/>
      <c r="E40" s="52" t="s">
        <v>63</v>
      </c>
      <c r="F40" s="35">
        <f>+F41+F47+F53+F59+F65+F69+F73+F76</f>
        <v>9276.41</v>
      </c>
      <c r="G40" s="36">
        <f>+G41+G47+G53+G59+G65+G69+G73+G76</f>
        <v>65082.680000000015</v>
      </c>
      <c r="H40" s="36">
        <f>+H41+H47+H53+H59+H65+H69+H73+H76</f>
        <v>36664.33</v>
      </c>
      <c r="I40" s="36">
        <f>+I41+I47+I53+I59+I65+I69+I73+I76</f>
        <v>19366.68</v>
      </c>
      <c r="J40" s="40">
        <f>+J41+J47+J53+J59+J65+J69+J73+J76</f>
        <v>19850.88</v>
      </c>
    </row>
    <row r="41" spans="2:10" s="30" customFormat="1" x14ac:dyDescent="0.25">
      <c r="B41" s="57">
        <v>42</v>
      </c>
      <c r="C41" s="58"/>
      <c r="D41" s="59"/>
      <c r="E41" s="60" t="s">
        <v>75</v>
      </c>
      <c r="F41" s="61">
        <f>+F42+F45</f>
        <v>1563.31</v>
      </c>
      <c r="G41" s="62">
        <f>+G42+G45</f>
        <v>4760.1600000000008</v>
      </c>
      <c r="H41" s="62">
        <f>+H42+H45</f>
        <v>5347.13</v>
      </c>
      <c r="I41" s="62">
        <f>+I42+I45</f>
        <v>5378.31</v>
      </c>
      <c r="J41" s="63">
        <f>+J42+J45</f>
        <v>5512.7900000000009</v>
      </c>
    </row>
    <row r="42" spans="2:10" s="30" customFormat="1" x14ac:dyDescent="0.25">
      <c r="B42" s="211">
        <v>3</v>
      </c>
      <c r="C42" s="212"/>
      <c r="D42" s="213"/>
      <c r="E42" s="71" t="s">
        <v>24</v>
      </c>
      <c r="F42" s="53">
        <f>+F43+F44</f>
        <v>1563.31</v>
      </c>
      <c r="G42" s="54">
        <f>+G43+G44</f>
        <v>4221.3100000000004</v>
      </c>
      <c r="H42" s="54">
        <f>+H43+H44</f>
        <v>4881.68</v>
      </c>
      <c r="I42" s="54">
        <f>+I43+I44</f>
        <v>4901.22</v>
      </c>
      <c r="J42" s="67">
        <f>+J43+J44</f>
        <v>5023.7700000000004</v>
      </c>
    </row>
    <row r="43" spans="2:10" s="30" customFormat="1" x14ac:dyDescent="0.25">
      <c r="B43" s="214">
        <v>31</v>
      </c>
      <c r="C43" s="215"/>
      <c r="D43" s="216"/>
      <c r="E43" s="71" t="s">
        <v>25</v>
      </c>
      <c r="F43" s="53">
        <v>0</v>
      </c>
      <c r="G43" s="54">
        <v>0</v>
      </c>
      <c r="H43" s="54">
        <v>50</v>
      </c>
      <c r="I43" s="54">
        <v>0</v>
      </c>
      <c r="J43" s="67">
        <v>0</v>
      </c>
    </row>
    <row r="44" spans="2:10" s="30" customFormat="1" x14ac:dyDescent="0.25">
      <c r="B44" s="214">
        <v>32</v>
      </c>
      <c r="C44" s="215"/>
      <c r="D44" s="216"/>
      <c r="E44" s="71" t="s">
        <v>37</v>
      </c>
      <c r="F44" s="53">
        <v>1563.31</v>
      </c>
      <c r="G44" s="54">
        <v>4221.3100000000004</v>
      </c>
      <c r="H44" s="54">
        <v>4831.68</v>
      </c>
      <c r="I44" s="54">
        <v>4901.22</v>
      </c>
      <c r="J44" s="67">
        <v>5023.7700000000004</v>
      </c>
    </row>
    <row r="45" spans="2:10" s="30" customFormat="1" ht="25.5" x14ac:dyDescent="0.25">
      <c r="B45" s="211">
        <v>4</v>
      </c>
      <c r="C45" s="212"/>
      <c r="D45" s="213"/>
      <c r="E45" s="71" t="s">
        <v>26</v>
      </c>
      <c r="F45" s="53">
        <f>+F46</f>
        <v>0</v>
      </c>
      <c r="G45" s="54">
        <f>+G46</f>
        <v>538.85</v>
      </c>
      <c r="H45" s="54">
        <f>+H46</f>
        <v>465.45</v>
      </c>
      <c r="I45" s="54">
        <f>+I46</f>
        <v>477.09</v>
      </c>
      <c r="J45" s="67">
        <f>+J46</f>
        <v>489.02</v>
      </c>
    </row>
    <row r="46" spans="2:10" s="30" customFormat="1" ht="25.5" x14ac:dyDescent="0.25">
      <c r="B46" s="214">
        <v>42</v>
      </c>
      <c r="C46" s="215"/>
      <c r="D46" s="216"/>
      <c r="E46" s="71" t="s">
        <v>55</v>
      </c>
      <c r="F46" s="53">
        <v>0</v>
      </c>
      <c r="G46" s="54">
        <v>538.85</v>
      </c>
      <c r="H46" s="54">
        <v>465.45</v>
      </c>
      <c r="I46" s="54">
        <v>477.09</v>
      </c>
      <c r="J46" s="67">
        <v>489.02</v>
      </c>
    </row>
    <row r="47" spans="2:10" s="30" customFormat="1" x14ac:dyDescent="0.25">
      <c r="B47" s="57">
        <v>51</v>
      </c>
      <c r="C47" s="58"/>
      <c r="D47" s="59"/>
      <c r="E47" s="60" t="s">
        <v>76</v>
      </c>
      <c r="F47" s="61">
        <f>+F48+F51</f>
        <v>1484.73</v>
      </c>
      <c r="G47" s="62">
        <f>+G48+G51</f>
        <v>15196.759999999998</v>
      </c>
      <c r="H47" s="62">
        <f>+H48+H51</f>
        <v>17970</v>
      </c>
      <c r="I47" s="62">
        <f>+I48+I51</f>
        <v>307.5</v>
      </c>
      <c r="J47" s="63">
        <f>+J48+J51</f>
        <v>315.18</v>
      </c>
    </row>
    <row r="48" spans="2:10" s="30" customFormat="1" x14ac:dyDescent="0.25">
      <c r="B48" s="211">
        <v>3</v>
      </c>
      <c r="C48" s="212"/>
      <c r="D48" s="213"/>
      <c r="E48" s="71" t="s">
        <v>24</v>
      </c>
      <c r="F48" s="53">
        <f>+F49+F50</f>
        <v>887.65</v>
      </c>
      <c r="G48" s="54">
        <f>+G49+G50</f>
        <v>11945.05</v>
      </c>
      <c r="H48" s="54">
        <f>+H49+H50</f>
        <v>17870</v>
      </c>
      <c r="I48" s="54">
        <f>+I49+I50</f>
        <v>205</v>
      </c>
      <c r="J48" s="67">
        <f>+J49+J50</f>
        <v>210.12</v>
      </c>
    </row>
    <row r="49" spans="2:10" s="30" customFormat="1" x14ac:dyDescent="0.25">
      <c r="B49" s="214">
        <v>31</v>
      </c>
      <c r="C49" s="215"/>
      <c r="D49" s="216"/>
      <c r="E49" s="71" t="s">
        <v>25</v>
      </c>
      <c r="F49" s="53">
        <v>715.11</v>
      </c>
      <c r="G49" s="54">
        <v>1990.84</v>
      </c>
      <c r="H49" s="54">
        <v>13670</v>
      </c>
      <c r="I49" s="54">
        <v>0</v>
      </c>
      <c r="J49" s="67">
        <v>0</v>
      </c>
    </row>
    <row r="50" spans="2:10" s="30" customFormat="1" x14ac:dyDescent="0.25">
      <c r="B50" s="214">
        <v>32</v>
      </c>
      <c r="C50" s="215"/>
      <c r="D50" s="216"/>
      <c r="E50" s="71" t="s">
        <v>37</v>
      </c>
      <c r="F50" s="53">
        <v>172.54</v>
      </c>
      <c r="G50" s="54">
        <v>9954.2099999999991</v>
      </c>
      <c r="H50" s="54">
        <v>4200</v>
      </c>
      <c r="I50" s="54">
        <v>205</v>
      </c>
      <c r="J50" s="67">
        <v>210.12</v>
      </c>
    </row>
    <row r="51" spans="2:10" s="30" customFormat="1" ht="25.5" x14ac:dyDescent="0.25">
      <c r="B51" s="211">
        <v>4</v>
      </c>
      <c r="C51" s="212"/>
      <c r="D51" s="213"/>
      <c r="E51" s="71" t="s">
        <v>26</v>
      </c>
      <c r="F51" s="53">
        <f>+F52</f>
        <v>597.08000000000004</v>
      </c>
      <c r="G51" s="54">
        <f>+G52</f>
        <v>3251.71</v>
      </c>
      <c r="H51" s="54">
        <f>+H52</f>
        <v>100</v>
      </c>
      <c r="I51" s="54">
        <f>+I52</f>
        <v>102.5</v>
      </c>
      <c r="J51" s="67">
        <f>+J52</f>
        <v>105.06</v>
      </c>
    </row>
    <row r="52" spans="2:10" s="30" customFormat="1" ht="25.5" x14ac:dyDescent="0.25">
      <c r="B52" s="214">
        <v>42</v>
      </c>
      <c r="C52" s="215"/>
      <c r="D52" s="216"/>
      <c r="E52" s="71" t="s">
        <v>55</v>
      </c>
      <c r="F52" s="53">
        <v>597.08000000000004</v>
      </c>
      <c r="G52" s="54">
        <v>3251.71</v>
      </c>
      <c r="H52" s="54">
        <v>100</v>
      </c>
      <c r="I52" s="54">
        <v>102.5</v>
      </c>
      <c r="J52" s="67">
        <v>105.06</v>
      </c>
    </row>
    <row r="53" spans="2:10" s="30" customFormat="1" x14ac:dyDescent="0.25">
      <c r="B53" s="57">
        <v>31</v>
      </c>
      <c r="C53" s="58"/>
      <c r="D53" s="59"/>
      <c r="E53" s="60" t="s">
        <v>64</v>
      </c>
      <c r="F53" s="61">
        <f>+F54+F57</f>
        <v>6228.3700000000008</v>
      </c>
      <c r="G53" s="62">
        <f>+G54+G57</f>
        <v>27606.350000000002</v>
      </c>
      <c r="H53" s="62">
        <f>+H54+H57</f>
        <v>11614.480000000001</v>
      </c>
      <c r="I53" s="62">
        <f>+I54+I57</f>
        <v>11904.83</v>
      </c>
      <c r="J53" s="63">
        <f>+J54+J57</f>
        <v>12202.49</v>
      </c>
    </row>
    <row r="54" spans="2:10" s="30" customFormat="1" x14ac:dyDescent="0.25">
      <c r="B54" s="211">
        <v>3</v>
      </c>
      <c r="C54" s="212"/>
      <c r="D54" s="213"/>
      <c r="E54" s="71" t="s">
        <v>24</v>
      </c>
      <c r="F54" s="53">
        <f>+F55+F56</f>
        <v>5678.02</v>
      </c>
      <c r="G54" s="54">
        <f>+G55+G56</f>
        <v>24951.890000000003</v>
      </c>
      <c r="H54" s="54">
        <f>+H55+H56</f>
        <v>10552.87</v>
      </c>
      <c r="I54" s="54">
        <f>+I55+I56</f>
        <v>10816.68</v>
      </c>
      <c r="J54" s="67">
        <f>+J55+J56</f>
        <v>11087.13</v>
      </c>
    </row>
    <row r="55" spans="2:10" s="30" customFormat="1" x14ac:dyDescent="0.25">
      <c r="B55" s="214">
        <v>31</v>
      </c>
      <c r="C55" s="215"/>
      <c r="D55" s="216"/>
      <c r="E55" s="71" t="s">
        <v>25</v>
      </c>
      <c r="F55" s="53">
        <v>969.02</v>
      </c>
      <c r="G55" s="54">
        <v>2919.9</v>
      </c>
      <c r="H55" s="54">
        <v>0</v>
      </c>
      <c r="I55" s="54">
        <v>0</v>
      </c>
      <c r="J55" s="67">
        <v>0</v>
      </c>
    </row>
    <row r="56" spans="2:10" s="30" customFormat="1" x14ac:dyDescent="0.25">
      <c r="B56" s="214">
        <v>32</v>
      </c>
      <c r="C56" s="215"/>
      <c r="D56" s="216"/>
      <c r="E56" s="71" t="s">
        <v>37</v>
      </c>
      <c r="F56" s="53">
        <v>4709</v>
      </c>
      <c r="G56" s="54">
        <v>22031.99</v>
      </c>
      <c r="H56" s="54">
        <v>10552.87</v>
      </c>
      <c r="I56" s="54">
        <v>10816.68</v>
      </c>
      <c r="J56" s="67">
        <v>11087.13</v>
      </c>
    </row>
    <row r="57" spans="2:10" s="30" customFormat="1" ht="25.5" x14ac:dyDescent="0.25">
      <c r="B57" s="211">
        <v>4</v>
      </c>
      <c r="C57" s="212"/>
      <c r="D57" s="213"/>
      <c r="E57" s="71" t="s">
        <v>26</v>
      </c>
      <c r="F57" s="53">
        <f>+F58</f>
        <v>550.35</v>
      </c>
      <c r="G57" s="54">
        <f>+G58</f>
        <v>2654.46</v>
      </c>
      <c r="H57" s="54">
        <f>+H58</f>
        <v>1061.6099999999999</v>
      </c>
      <c r="I57" s="54">
        <f>+I58</f>
        <v>1088.1500000000001</v>
      </c>
      <c r="J57" s="67">
        <f>+J58</f>
        <v>1115.3599999999999</v>
      </c>
    </row>
    <row r="58" spans="2:10" s="30" customFormat="1" ht="25.5" x14ac:dyDescent="0.25">
      <c r="B58" s="214">
        <v>42</v>
      </c>
      <c r="C58" s="215"/>
      <c r="D58" s="216"/>
      <c r="E58" s="71" t="s">
        <v>55</v>
      </c>
      <c r="F58" s="53">
        <v>550.35</v>
      </c>
      <c r="G58" s="54">
        <v>2654.46</v>
      </c>
      <c r="H58" s="54">
        <v>1061.6099999999999</v>
      </c>
      <c r="I58" s="54">
        <v>1088.1500000000001</v>
      </c>
      <c r="J58" s="67">
        <v>1115.3599999999999</v>
      </c>
    </row>
    <row r="59" spans="2:10" s="30" customFormat="1" x14ac:dyDescent="0.25">
      <c r="B59" s="57">
        <v>53</v>
      </c>
      <c r="C59" s="58"/>
      <c r="D59" s="59"/>
      <c r="E59" s="60" t="s">
        <v>65</v>
      </c>
      <c r="F59" s="61">
        <f>+F60+F63</f>
        <v>0</v>
      </c>
      <c r="G59" s="62">
        <f>+G60+G63</f>
        <v>2256.29</v>
      </c>
      <c r="H59" s="62">
        <f>+H60+H63</f>
        <v>750</v>
      </c>
      <c r="I59" s="62">
        <f>+I60+I63</f>
        <v>768.75</v>
      </c>
      <c r="J59" s="63">
        <f>+J60+J63</f>
        <v>787.95999999999992</v>
      </c>
    </row>
    <row r="60" spans="2:10" s="30" customFormat="1" x14ac:dyDescent="0.25">
      <c r="B60" s="211">
        <v>3</v>
      </c>
      <c r="C60" s="212"/>
      <c r="D60" s="213"/>
      <c r="E60" s="71" t="s">
        <v>24</v>
      </c>
      <c r="F60" s="53">
        <f>+F61+F62</f>
        <v>0</v>
      </c>
      <c r="G60" s="54">
        <f>+G61+G62</f>
        <v>1990.84</v>
      </c>
      <c r="H60" s="54">
        <f>+H61+H62</f>
        <v>700</v>
      </c>
      <c r="I60" s="54">
        <f>+I61+I62</f>
        <v>717.5</v>
      </c>
      <c r="J60" s="67">
        <f>+J61+J62</f>
        <v>735.43</v>
      </c>
    </row>
    <row r="61" spans="2:10" s="30" customFormat="1" x14ac:dyDescent="0.25">
      <c r="B61" s="214">
        <v>31</v>
      </c>
      <c r="C61" s="215"/>
      <c r="D61" s="216"/>
      <c r="E61" s="71" t="s">
        <v>25</v>
      </c>
      <c r="F61" s="53">
        <v>0</v>
      </c>
      <c r="G61" s="54">
        <v>0</v>
      </c>
      <c r="H61" s="54">
        <v>0</v>
      </c>
      <c r="I61" s="54">
        <v>0</v>
      </c>
      <c r="J61" s="67">
        <v>0</v>
      </c>
    </row>
    <row r="62" spans="2:10" s="30" customFormat="1" x14ac:dyDescent="0.25">
      <c r="B62" s="214">
        <v>32</v>
      </c>
      <c r="C62" s="215"/>
      <c r="D62" s="216"/>
      <c r="E62" s="71" t="s">
        <v>37</v>
      </c>
      <c r="F62" s="53">
        <v>0</v>
      </c>
      <c r="G62" s="54">
        <v>1990.84</v>
      </c>
      <c r="H62" s="54">
        <v>700</v>
      </c>
      <c r="I62" s="54">
        <v>717.5</v>
      </c>
      <c r="J62" s="67">
        <v>735.43</v>
      </c>
    </row>
    <row r="63" spans="2:10" s="30" customFormat="1" ht="25.5" x14ac:dyDescent="0.25">
      <c r="B63" s="211">
        <v>4</v>
      </c>
      <c r="C63" s="212"/>
      <c r="D63" s="213"/>
      <c r="E63" s="71" t="s">
        <v>26</v>
      </c>
      <c r="F63" s="53">
        <f>+F64</f>
        <v>0</v>
      </c>
      <c r="G63" s="54">
        <f>+G64</f>
        <v>265.45</v>
      </c>
      <c r="H63" s="54">
        <f>+H64</f>
        <v>50</v>
      </c>
      <c r="I63" s="54">
        <f>+I64</f>
        <v>51.25</v>
      </c>
      <c r="J63" s="67">
        <f>+J64</f>
        <v>52.53</v>
      </c>
    </row>
    <row r="64" spans="2:10" s="30" customFormat="1" ht="25.5" x14ac:dyDescent="0.25">
      <c r="B64" s="214">
        <v>42</v>
      </c>
      <c r="C64" s="215"/>
      <c r="D64" s="216"/>
      <c r="E64" s="71" t="s">
        <v>55</v>
      </c>
      <c r="F64" s="53">
        <v>0</v>
      </c>
      <c r="G64" s="54">
        <v>265.45</v>
      </c>
      <c r="H64" s="54">
        <v>50</v>
      </c>
      <c r="I64" s="54">
        <v>51.25</v>
      </c>
      <c r="J64" s="67">
        <v>52.53</v>
      </c>
    </row>
    <row r="65" spans="2:10" s="30" customFormat="1" x14ac:dyDescent="0.25">
      <c r="B65" s="57">
        <v>41</v>
      </c>
      <c r="C65" s="58"/>
      <c r="D65" s="59"/>
      <c r="E65" s="60" t="s">
        <v>66</v>
      </c>
      <c r="F65" s="61">
        <f>+F66</f>
        <v>0</v>
      </c>
      <c r="G65" s="62">
        <f>+G66</f>
        <v>8626.98</v>
      </c>
      <c r="H65" s="62">
        <f>+H66</f>
        <v>250</v>
      </c>
      <c r="I65" s="62">
        <f>+I66</f>
        <v>256.25</v>
      </c>
      <c r="J65" s="63">
        <f>+J66</f>
        <v>262.64999999999998</v>
      </c>
    </row>
    <row r="66" spans="2:10" s="30" customFormat="1" x14ac:dyDescent="0.25">
      <c r="B66" s="77">
        <v>3</v>
      </c>
      <c r="C66" s="78"/>
      <c r="D66" s="79"/>
      <c r="E66" s="71" t="s">
        <v>24</v>
      </c>
      <c r="F66" s="53">
        <f>+F67+F68</f>
        <v>0</v>
      </c>
      <c r="G66" s="54">
        <f>+G67+G68</f>
        <v>8626.98</v>
      </c>
      <c r="H66" s="54">
        <f>+H67+H68</f>
        <v>250</v>
      </c>
      <c r="I66" s="54">
        <f>+I67+I68</f>
        <v>256.25</v>
      </c>
      <c r="J66" s="67">
        <f>+J67+J68</f>
        <v>262.64999999999998</v>
      </c>
    </row>
    <row r="67" spans="2:10" s="30" customFormat="1" x14ac:dyDescent="0.25">
      <c r="B67" s="77">
        <v>31</v>
      </c>
      <c r="C67" s="78"/>
      <c r="D67" s="79"/>
      <c r="E67" s="71" t="s">
        <v>25</v>
      </c>
      <c r="F67" s="53">
        <v>0</v>
      </c>
      <c r="G67" s="54">
        <v>0</v>
      </c>
      <c r="H67" s="54">
        <v>250</v>
      </c>
      <c r="I67" s="54">
        <v>256.25</v>
      </c>
      <c r="J67" s="67">
        <v>262.64999999999998</v>
      </c>
    </row>
    <row r="68" spans="2:10" s="30" customFormat="1" x14ac:dyDescent="0.25">
      <c r="B68" s="77">
        <v>32</v>
      </c>
      <c r="C68" s="78"/>
      <c r="D68" s="79"/>
      <c r="E68" s="71" t="s">
        <v>37</v>
      </c>
      <c r="F68" s="53">
        <v>0</v>
      </c>
      <c r="G68" s="54">
        <v>8626.98</v>
      </c>
      <c r="H68" s="54">
        <v>0</v>
      </c>
      <c r="I68" s="54">
        <v>0</v>
      </c>
      <c r="J68" s="67">
        <v>0</v>
      </c>
    </row>
    <row r="69" spans="2:10" s="30" customFormat="1" x14ac:dyDescent="0.25">
      <c r="B69" s="57">
        <v>61</v>
      </c>
      <c r="C69" s="58"/>
      <c r="D69" s="59"/>
      <c r="E69" s="60" t="s">
        <v>77</v>
      </c>
      <c r="F69" s="61">
        <f>+F70</f>
        <v>0</v>
      </c>
      <c r="G69" s="62">
        <f>+G70</f>
        <v>5308.91</v>
      </c>
      <c r="H69" s="62">
        <f>+H70</f>
        <v>132.72</v>
      </c>
      <c r="I69" s="62">
        <f>+I70</f>
        <v>136.04</v>
      </c>
      <c r="J69" s="63">
        <f>+J70</f>
        <v>139.44</v>
      </c>
    </row>
    <row r="70" spans="2:10" s="30" customFormat="1" x14ac:dyDescent="0.25">
      <c r="B70" s="211">
        <v>3</v>
      </c>
      <c r="C70" s="212"/>
      <c r="D70" s="213"/>
      <c r="E70" s="71" t="s">
        <v>24</v>
      </c>
      <c r="F70" s="53">
        <f>+F71+F72</f>
        <v>0</v>
      </c>
      <c r="G70" s="54">
        <f>+G71+G72</f>
        <v>5308.91</v>
      </c>
      <c r="H70" s="54">
        <f>+H71+H72</f>
        <v>132.72</v>
      </c>
      <c r="I70" s="54">
        <f>+I71+I72</f>
        <v>136.04</v>
      </c>
      <c r="J70" s="67">
        <f>+J71+J72</f>
        <v>139.44</v>
      </c>
    </row>
    <row r="71" spans="2:10" s="30" customFormat="1" x14ac:dyDescent="0.25">
      <c r="B71" s="214">
        <v>31</v>
      </c>
      <c r="C71" s="215"/>
      <c r="D71" s="216"/>
      <c r="E71" s="71" t="s">
        <v>25</v>
      </c>
      <c r="F71" s="53">
        <v>0</v>
      </c>
      <c r="G71" s="54">
        <v>0</v>
      </c>
      <c r="H71" s="54">
        <v>0</v>
      </c>
      <c r="I71" s="54">
        <v>0</v>
      </c>
      <c r="J71" s="67">
        <v>0</v>
      </c>
    </row>
    <row r="72" spans="2:10" s="30" customFormat="1" x14ac:dyDescent="0.25">
      <c r="B72" s="214">
        <v>32</v>
      </c>
      <c r="C72" s="215"/>
      <c r="D72" s="216"/>
      <c r="E72" s="71" t="s">
        <v>37</v>
      </c>
      <c r="F72" s="53">
        <v>0</v>
      </c>
      <c r="G72" s="54">
        <v>5308.91</v>
      </c>
      <c r="H72" s="54">
        <v>132.72</v>
      </c>
      <c r="I72" s="54">
        <v>136.04</v>
      </c>
      <c r="J72" s="67">
        <v>139.44</v>
      </c>
    </row>
    <row r="73" spans="2:10" s="30" customFormat="1" ht="25.5" x14ac:dyDescent="0.25">
      <c r="B73" s="57">
        <v>71</v>
      </c>
      <c r="C73" s="58"/>
      <c r="D73" s="59"/>
      <c r="E73" s="60" t="s">
        <v>21</v>
      </c>
      <c r="F73" s="61">
        <f>+F74</f>
        <v>0</v>
      </c>
      <c r="G73" s="62">
        <f>+G74</f>
        <v>1327.23</v>
      </c>
      <c r="H73" s="62">
        <f t="shared" ref="H73:J74" si="2">+H74</f>
        <v>100</v>
      </c>
      <c r="I73" s="62">
        <f t="shared" si="2"/>
        <v>102.5</v>
      </c>
      <c r="J73" s="63">
        <f t="shared" si="2"/>
        <v>105.06</v>
      </c>
    </row>
    <row r="74" spans="2:10" s="30" customFormat="1" ht="25.5" x14ac:dyDescent="0.25">
      <c r="B74" s="211">
        <v>4</v>
      </c>
      <c r="C74" s="212"/>
      <c r="D74" s="213"/>
      <c r="E74" s="71" t="s">
        <v>26</v>
      </c>
      <c r="F74" s="53">
        <f>+F75</f>
        <v>0</v>
      </c>
      <c r="G74" s="54">
        <f>+G75</f>
        <v>1327.23</v>
      </c>
      <c r="H74" s="54">
        <f t="shared" si="2"/>
        <v>100</v>
      </c>
      <c r="I74" s="54">
        <f t="shared" si="2"/>
        <v>102.5</v>
      </c>
      <c r="J74" s="67">
        <f t="shared" si="2"/>
        <v>105.06</v>
      </c>
    </row>
    <row r="75" spans="2:10" s="30" customFormat="1" ht="25.5" x14ac:dyDescent="0.25">
      <c r="B75" s="214">
        <v>42</v>
      </c>
      <c r="C75" s="215"/>
      <c r="D75" s="216"/>
      <c r="E75" s="71" t="s">
        <v>55</v>
      </c>
      <c r="F75" s="53">
        <v>0</v>
      </c>
      <c r="G75" s="54">
        <v>1327.23</v>
      </c>
      <c r="H75" s="54">
        <v>100</v>
      </c>
      <c r="I75" s="54">
        <v>102.5</v>
      </c>
      <c r="J75" s="67">
        <v>105.06</v>
      </c>
    </row>
    <row r="76" spans="2:10" s="30" customFormat="1" x14ac:dyDescent="0.25">
      <c r="B76" s="57">
        <v>51</v>
      </c>
      <c r="C76" s="58"/>
      <c r="D76" s="59"/>
      <c r="E76" s="60" t="s">
        <v>74</v>
      </c>
      <c r="F76" s="61">
        <f t="shared" ref="F76:H77" si="3">+F77</f>
        <v>0</v>
      </c>
      <c r="G76" s="62">
        <f t="shared" si="3"/>
        <v>0</v>
      </c>
      <c r="H76" s="62">
        <f t="shared" si="3"/>
        <v>500</v>
      </c>
      <c r="I76" s="62">
        <f t="shared" ref="I76:J76" si="4">+I77</f>
        <v>512.5</v>
      </c>
      <c r="J76" s="62">
        <f t="shared" si="4"/>
        <v>525.30999999999995</v>
      </c>
    </row>
    <row r="77" spans="2:10" s="30" customFormat="1" ht="25.5" x14ac:dyDescent="0.25">
      <c r="B77" s="211">
        <v>4</v>
      </c>
      <c r="C77" s="212"/>
      <c r="D77" s="213"/>
      <c r="E77" s="71" t="s">
        <v>26</v>
      </c>
      <c r="F77" s="53">
        <f t="shared" si="3"/>
        <v>0</v>
      </c>
      <c r="G77" s="54">
        <f t="shared" si="3"/>
        <v>0</v>
      </c>
      <c r="H77" s="54">
        <f t="shared" si="3"/>
        <v>500</v>
      </c>
      <c r="I77" s="54">
        <f>+I78</f>
        <v>512.5</v>
      </c>
      <c r="J77" s="67">
        <f>+J78</f>
        <v>525.30999999999995</v>
      </c>
    </row>
    <row r="78" spans="2:10" s="30" customFormat="1" ht="25.5" x14ac:dyDescent="0.25">
      <c r="B78" s="214">
        <v>42</v>
      </c>
      <c r="C78" s="215"/>
      <c r="D78" s="216"/>
      <c r="E78" s="71" t="s">
        <v>55</v>
      </c>
      <c r="F78" s="53">
        <v>0</v>
      </c>
      <c r="G78" s="54">
        <v>0</v>
      </c>
      <c r="H78" s="54">
        <v>500</v>
      </c>
      <c r="I78" s="54">
        <v>512.5</v>
      </c>
      <c r="J78" s="67">
        <v>525.30999999999995</v>
      </c>
    </row>
    <row r="79" spans="2:10" s="30" customFormat="1" ht="25.5" x14ac:dyDescent="0.25">
      <c r="B79" s="174" t="s">
        <v>95</v>
      </c>
      <c r="C79" s="175"/>
      <c r="D79" s="176"/>
      <c r="E79" s="52" t="s">
        <v>96</v>
      </c>
      <c r="F79" s="35">
        <f>+F80</f>
        <v>14229.46</v>
      </c>
      <c r="G79" s="36"/>
      <c r="H79" s="36"/>
      <c r="I79" s="36"/>
      <c r="J79" s="40"/>
    </row>
    <row r="80" spans="2:10" s="30" customFormat="1" x14ac:dyDescent="0.25">
      <c r="B80" s="57">
        <v>11</v>
      </c>
      <c r="C80" s="58"/>
      <c r="D80" s="59"/>
      <c r="E80" s="60" t="s">
        <v>20</v>
      </c>
      <c r="F80" s="61">
        <f>+F81</f>
        <v>14229.46</v>
      </c>
      <c r="G80" s="62"/>
      <c r="H80" s="62"/>
      <c r="I80" s="62"/>
      <c r="J80" s="63"/>
    </row>
    <row r="81" spans="2:10" s="30" customFormat="1" x14ac:dyDescent="0.25">
      <c r="B81" s="211">
        <v>3</v>
      </c>
      <c r="C81" s="212"/>
      <c r="D81" s="213"/>
      <c r="E81" s="71" t="s">
        <v>24</v>
      </c>
      <c r="F81" s="53">
        <f>+F82</f>
        <v>14229.46</v>
      </c>
      <c r="G81" s="54"/>
      <c r="H81" s="54"/>
      <c r="I81" s="54"/>
      <c r="J81" s="67"/>
    </row>
    <row r="82" spans="2:10" s="30" customFormat="1" ht="38.25" x14ac:dyDescent="0.25">
      <c r="B82" s="214">
        <v>37</v>
      </c>
      <c r="C82" s="215"/>
      <c r="D82" s="216"/>
      <c r="E82" s="71" t="s">
        <v>97</v>
      </c>
      <c r="F82" s="53">
        <v>14229.46</v>
      </c>
      <c r="G82" s="54">
        <v>0</v>
      </c>
      <c r="H82" s="54">
        <v>0</v>
      </c>
      <c r="I82" s="54">
        <v>0</v>
      </c>
      <c r="J82" s="67">
        <v>0</v>
      </c>
    </row>
    <row r="83" spans="2:10" x14ac:dyDescent="0.25">
      <c r="B83" s="174" t="s">
        <v>98</v>
      </c>
      <c r="C83" s="175"/>
      <c r="D83" s="176"/>
      <c r="E83" s="52" t="s">
        <v>99</v>
      </c>
      <c r="F83" s="33"/>
      <c r="G83" s="34"/>
      <c r="H83" s="34"/>
      <c r="I83" s="34"/>
      <c r="J83" s="41"/>
    </row>
    <row r="84" spans="2:10" s="30" customFormat="1" ht="25.5" x14ac:dyDescent="0.25">
      <c r="B84" s="174" t="s">
        <v>100</v>
      </c>
      <c r="C84" s="175"/>
      <c r="D84" s="176"/>
      <c r="E84" s="52" t="s">
        <v>79</v>
      </c>
      <c r="F84" s="35">
        <f>+F85</f>
        <v>14891.68</v>
      </c>
      <c r="G84" s="36">
        <f>+G85</f>
        <v>15564.599999999999</v>
      </c>
      <c r="H84" s="36"/>
      <c r="I84" s="36"/>
      <c r="J84" s="36"/>
    </row>
    <row r="85" spans="2:10" s="30" customFormat="1" x14ac:dyDescent="0.25">
      <c r="B85" s="57">
        <v>42</v>
      </c>
      <c r="C85" s="58"/>
      <c r="D85" s="59"/>
      <c r="E85" s="60" t="s">
        <v>75</v>
      </c>
      <c r="F85" s="53">
        <f>+F86</f>
        <v>14891.68</v>
      </c>
      <c r="G85" s="54">
        <f>+G86</f>
        <v>15564.599999999999</v>
      </c>
      <c r="H85" s="54"/>
      <c r="I85" s="54"/>
      <c r="J85" s="67"/>
    </row>
    <row r="86" spans="2:10" s="30" customFormat="1" x14ac:dyDescent="0.25">
      <c r="B86" s="211">
        <v>3</v>
      </c>
      <c r="C86" s="212"/>
      <c r="D86" s="213"/>
      <c r="E86" s="71" t="s">
        <v>24</v>
      </c>
      <c r="F86" s="53">
        <f>+F87+F88</f>
        <v>14891.68</v>
      </c>
      <c r="G86" s="54">
        <f>+G87+G88</f>
        <v>15564.599999999999</v>
      </c>
      <c r="H86" s="54"/>
      <c r="I86" s="54"/>
      <c r="J86" s="67"/>
    </row>
    <row r="87" spans="2:10" s="30" customFormat="1" x14ac:dyDescent="0.25">
      <c r="B87" s="214">
        <v>31</v>
      </c>
      <c r="C87" s="215"/>
      <c r="D87" s="216"/>
      <c r="E87" s="71" t="s">
        <v>25</v>
      </c>
      <c r="F87" s="53">
        <v>13863.9</v>
      </c>
      <c r="G87" s="54">
        <v>14331.23</v>
      </c>
      <c r="H87" s="54"/>
      <c r="I87" s="54"/>
      <c r="J87" s="67"/>
    </row>
    <row r="88" spans="2:10" s="30" customFormat="1" x14ac:dyDescent="0.25">
      <c r="B88" s="214">
        <v>32</v>
      </c>
      <c r="C88" s="215"/>
      <c r="D88" s="216"/>
      <c r="E88" s="71" t="s">
        <v>37</v>
      </c>
      <c r="F88" s="53">
        <v>1027.78</v>
      </c>
      <c r="G88" s="54">
        <v>1233.3699999999999</v>
      </c>
      <c r="H88" s="54"/>
      <c r="I88" s="54"/>
      <c r="J88" s="67"/>
    </row>
    <row r="89" spans="2:10" s="30" customFormat="1" ht="25.5" x14ac:dyDescent="0.25">
      <c r="B89" s="174" t="s">
        <v>101</v>
      </c>
      <c r="C89" s="175"/>
      <c r="D89" s="176"/>
      <c r="E89" s="52" t="s">
        <v>80</v>
      </c>
      <c r="F89" s="35">
        <f>+F90+F97+F113</f>
        <v>45257.229999999996</v>
      </c>
      <c r="G89" s="36">
        <f>+G90+G97+G105+G109+G113</f>
        <v>3307245.69</v>
      </c>
      <c r="H89" s="36">
        <f>+H90+H97+H105+H109</f>
        <v>7743323.25</v>
      </c>
      <c r="I89" s="36">
        <f>+I90+I97+I105+I109</f>
        <v>0</v>
      </c>
      <c r="J89" s="36">
        <f>+J90+J97+J105+J109</f>
        <v>0</v>
      </c>
    </row>
    <row r="90" spans="2:10" s="30" customFormat="1" x14ac:dyDescent="0.25">
      <c r="B90" s="57">
        <v>11</v>
      </c>
      <c r="C90" s="58"/>
      <c r="D90" s="59"/>
      <c r="E90" s="60" t="s">
        <v>20</v>
      </c>
      <c r="F90" s="61">
        <f>+F91+F94</f>
        <v>6517.13</v>
      </c>
      <c r="G90" s="62">
        <f>+G91+G94</f>
        <v>132722.79999999999</v>
      </c>
      <c r="H90" s="62">
        <f>+H91+H94</f>
        <v>32981.880000000005</v>
      </c>
      <c r="I90" s="62">
        <f>+I91</f>
        <v>0</v>
      </c>
      <c r="J90" s="63">
        <f>+J91</f>
        <v>0</v>
      </c>
    </row>
    <row r="91" spans="2:10" s="30" customFormat="1" x14ac:dyDescent="0.25">
      <c r="B91" s="211">
        <v>3</v>
      </c>
      <c r="C91" s="212"/>
      <c r="D91" s="213"/>
      <c r="E91" s="71" t="s">
        <v>24</v>
      </c>
      <c r="F91" s="53">
        <f>+F92+F93</f>
        <v>0</v>
      </c>
      <c r="G91" s="54">
        <f>+G92+G93</f>
        <v>53631.08</v>
      </c>
      <c r="H91" s="54">
        <f>+H92+H93</f>
        <v>30535.47</v>
      </c>
      <c r="I91" s="54">
        <f>+I92</f>
        <v>0</v>
      </c>
      <c r="J91" s="67">
        <f>+J92</f>
        <v>0</v>
      </c>
    </row>
    <row r="92" spans="2:10" s="30" customFormat="1" x14ac:dyDescent="0.25">
      <c r="B92" s="214">
        <v>31</v>
      </c>
      <c r="C92" s="215"/>
      <c r="D92" s="216"/>
      <c r="E92" s="71" t="s">
        <v>25</v>
      </c>
      <c r="F92" s="53">
        <v>0</v>
      </c>
      <c r="G92" s="54">
        <v>7820.03</v>
      </c>
      <c r="H92" s="54">
        <v>7820.02</v>
      </c>
      <c r="I92" s="54">
        <v>0</v>
      </c>
      <c r="J92" s="67">
        <v>0</v>
      </c>
    </row>
    <row r="93" spans="2:10" s="30" customFormat="1" x14ac:dyDescent="0.25">
      <c r="B93" s="214">
        <v>32</v>
      </c>
      <c r="C93" s="215"/>
      <c r="D93" s="216"/>
      <c r="E93" s="71" t="s">
        <v>37</v>
      </c>
      <c r="F93" s="53">
        <v>0</v>
      </c>
      <c r="G93" s="54">
        <v>45811.05</v>
      </c>
      <c r="H93" s="54">
        <v>22715.45</v>
      </c>
      <c r="I93" s="54"/>
      <c r="J93" s="67"/>
    </row>
    <row r="94" spans="2:10" s="30" customFormat="1" ht="25.5" x14ac:dyDescent="0.25">
      <c r="B94" s="211">
        <v>4</v>
      </c>
      <c r="C94" s="212"/>
      <c r="D94" s="213"/>
      <c r="E94" s="71" t="s">
        <v>26</v>
      </c>
      <c r="F94" s="53">
        <f>+F95+F96</f>
        <v>6517.13</v>
      </c>
      <c r="G94" s="54">
        <f>+G95+G96</f>
        <v>79091.72</v>
      </c>
      <c r="H94" s="54">
        <f>+H95+H96</f>
        <v>2446.41</v>
      </c>
      <c r="I94" s="54">
        <f>+I95+I96</f>
        <v>0</v>
      </c>
      <c r="J94" s="67">
        <f>+J95+J96</f>
        <v>0</v>
      </c>
    </row>
    <row r="95" spans="2:10" s="30" customFormat="1" ht="25.5" x14ac:dyDescent="0.25">
      <c r="B95" s="214">
        <v>42</v>
      </c>
      <c r="C95" s="215"/>
      <c r="D95" s="216"/>
      <c r="E95" s="71" t="s">
        <v>55</v>
      </c>
      <c r="F95" s="53">
        <v>6517.13</v>
      </c>
      <c r="G95" s="54">
        <v>2074.11</v>
      </c>
      <c r="H95" s="54">
        <v>2446.41</v>
      </c>
      <c r="I95" s="54">
        <v>0</v>
      </c>
      <c r="J95" s="67">
        <v>0</v>
      </c>
    </row>
    <row r="96" spans="2:10" s="30" customFormat="1" ht="25.5" x14ac:dyDescent="0.25">
      <c r="B96" s="77">
        <v>45</v>
      </c>
      <c r="C96" s="78"/>
      <c r="D96" s="79"/>
      <c r="E96" s="71" t="s">
        <v>67</v>
      </c>
      <c r="F96" s="53">
        <v>0</v>
      </c>
      <c r="G96" s="54">
        <v>77017.61</v>
      </c>
      <c r="H96" s="54"/>
      <c r="I96" s="54">
        <v>0</v>
      </c>
      <c r="J96" s="67">
        <v>0</v>
      </c>
    </row>
    <row r="97" spans="2:10" s="30" customFormat="1" x14ac:dyDescent="0.25">
      <c r="B97" s="57">
        <v>54</v>
      </c>
      <c r="C97" s="78"/>
      <c r="D97" s="83"/>
      <c r="E97" s="51" t="s">
        <v>78</v>
      </c>
      <c r="F97" s="61">
        <f>+F98+F102</f>
        <v>25974.53</v>
      </c>
      <c r="G97" s="62">
        <f>+G98+G102</f>
        <v>2253749.5500000003</v>
      </c>
      <c r="H97" s="62">
        <f>+H98+H102</f>
        <v>4961400.83</v>
      </c>
      <c r="I97" s="62">
        <f t="shared" ref="I97:J97" si="5">+I98+I102</f>
        <v>0</v>
      </c>
      <c r="J97" s="62">
        <f t="shared" si="5"/>
        <v>0</v>
      </c>
    </row>
    <row r="98" spans="2:10" s="30" customFormat="1" x14ac:dyDescent="0.25">
      <c r="B98" s="211">
        <v>3</v>
      </c>
      <c r="C98" s="212"/>
      <c r="D98" s="213"/>
      <c r="E98" s="71" t="s">
        <v>24</v>
      </c>
      <c r="F98" s="53">
        <f>+F99+F100+F101</f>
        <v>5878.3</v>
      </c>
      <c r="G98" s="54">
        <f>+G99+G100+G101</f>
        <v>662799.93000000005</v>
      </c>
      <c r="H98" s="54">
        <f>+H99+H100+H101</f>
        <v>1017261.21</v>
      </c>
      <c r="I98" s="54">
        <f>+I99+I100+I101</f>
        <v>0</v>
      </c>
      <c r="J98" s="67">
        <f>+J99+J100+J101</f>
        <v>0</v>
      </c>
    </row>
    <row r="99" spans="2:10" s="30" customFormat="1" x14ac:dyDescent="0.25">
      <c r="B99" s="214">
        <v>31</v>
      </c>
      <c r="C99" s="215"/>
      <c r="D99" s="216"/>
      <c r="E99" s="71" t="s">
        <v>25</v>
      </c>
      <c r="F99" s="53">
        <v>0</v>
      </c>
      <c r="G99" s="54">
        <v>0</v>
      </c>
      <c r="H99" s="54">
        <v>0</v>
      </c>
      <c r="I99" s="54">
        <v>0</v>
      </c>
      <c r="J99" s="67">
        <v>0</v>
      </c>
    </row>
    <row r="100" spans="2:10" s="30" customFormat="1" x14ac:dyDescent="0.25">
      <c r="B100" s="214">
        <v>32</v>
      </c>
      <c r="C100" s="215"/>
      <c r="D100" s="216"/>
      <c r="E100" s="71" t="s">
        <v>37</v>
      </c>
      <c r="F100" s="53">
        <v>5878.3</v>
      </c>
      <c r="G100" s="54">
        <v>76078.259999999995</v>
      </c>
      <c r="H100" s="54">
        <v>30504.74</v>
      </c>
      <c r="I100" s="54">
        <v>0</v>
      </c>
      <c r="J100" s="67">
        <v>0</v>
      </c>
    </row>
    <row r="101" spans="2:10" s="30" customFormat="1" ht="25.5" x14ac:dyDescent="0.25">
      <c r="B101" s="77">
        <v>36</v>
      </c>
      <c r="C101" s="78"/>
      <c r="D101" s="79"/>
      <c r="E101" s="71" t="s">
        <v>70</v>
      </c>
      <c r="F101" s="53">
        <v>0</v>
      </c>
      <c r="G101" s="54">
        <v>586721.67000000004</v>
      </c>
      <c r="H101" s="54">
        <v>986756.47</v>
      </c>
      <c r="I101" s="54">
        <v>0</v>
      </c>
      <c r="J101" s="67">
        <v>0</v>
      </c>
    </row>
    <row r="102" spans="2:10" s="30" customFormat="1" ht="25.5" x14ac:dyDescent="0.25">
      <c r="B102" s="211">
        <v>4</v>
      </c>
      <c r="C102" s="212"/>
      <c r="D102" s="213"/>
      <c r="E102" s="71" t="s">
        <v>26</v>
      </c>
      <c r="F102" s="53">
        <f>+F103+F104</f>
        <v>20096.23</v>
      </c>
      <c r="G102" s="54">
        <f>+G103+G104</f>
        <v>1590949.62</v>
      </c>
      <c r="H102" s="54">
        <f>+H103+H104</f>
        <v>3944139.62</v>
      </c>
      <c r="I102" s="54">
        <f t="shared" ref="I102:J102" si="6">+I103+I104</f>
        <v>0</v>
      </c>
      <c r="J102" s="54">
        <f t="shared" si="6"/>
        <v>0</v>
      </c>
    </row>
    <row r="103" spans="2:10" s="30" customFormat="1" ht="25.5" x14ac:dyDescent="0.25">
      <c r="B103" s="214">
        <v>42</v>
      </c>
      <c r="C103" s="215"/>
      <c r="D103" s="216"/>
      <c r="E103" s="71" t="s">
        <v>55</v>
      </c>
      <c r="F103" s="53">
        <v>20096.23</v>
      </c>
      <c r="G103" s="54">
        <v>62796.36</v>
      </c>
      <c r="H103" s="54">
        <v>2927.96</v>
      </c>
      <c r="I103" s="54">
        <v>0</v>
      </c>
      <c r="J103" s="67">
        <v>0</v>
      </c>
    </row>
    <row r="104" spans="2:10" s="30" customFormat="1" ht="25.5" x14ac:dyDescent="0.25">
      <c r="B104" s="77">
        <v>45</v>
      </c>
      <c r="C104" s="78"/>
      <c r="D104" s="79"/>
      <c r="E104" s="71" t="s">
        <v>67</v>
      </c>
      <c r="F104" s="53">
        <v>0</v>
      </c>
      <c r="G104" s="54">
        <v>1528153.26</v>
      </c>
      <c r="H104" s="54">
        <v>3941211.66</v>
      </c>
      <c r="I104" s="54">
        <v>0</v>
      </c>
      <c r="J104" s="67">
        <v>0</v>
      </c>
    </row>
    <row r="105" spans="2:10" s="30" customFormat="1" x14ac:dyDescent="0.25">
      <c r="B105" s="57">
        <v>51</v>
      </c>
      <c r="C105" s="58"/>
      <c r="D105" s="59"/>
      <c r="E105" s="60" t="s">
        <v>76</v>
      </c>
      <c r="F105" s="61"/>
      <c r="G105" s="62">
        <f>+G106</f>
        <v>265445.62</v>
      </c>
      <c r="H105" s="62">
        <f>+H106</f>
        <v>625592.87</v>
      </c>
      <c r="I105" s="62">
        <f t="shared" ref="I105:J105" si="7">+I106</f>
        <v>0</v>
      </c>
      <c r="J105" s="62">
        <f t="shared" si="7"/>
        <v>0</v>
      </c>
    </row>
    <row r="106" spans="2:10" s="30" customFormat="1" ht="25.5" x14ac:dyDescent="0.25">
      <c r="B106" s="211">
        <v>4</v>
      </c>
      <c r="C106" s="212"/>
      <c r="D106" s="213"/>
      <c r="E106" s="71" t="s">
        <v>26</v>
      </c>
      <c r="F106" s="53"/>
      <c r="G106" s="54">
        <f>+G107+G108</f>
        <v>265445.62</v>
      </c>
      <c r="H106" s="54">
        <f>+H107+H108</f>
        <v>625592.87</v>
      </c>
      <c r="I106" s="54">
        <f t="shared" ref="I106:J106" si="8">+I107+I108</f>
        <v>0</v>
      </c>
      <c r="J106" s="54">
        <f t="shared" si="8"/>
        <v>0</v>
      </c>
    </row>
    <row r="107" spans="2:10" s="30" customFormat="1" ht="25.5" x14ac:dyDescent="0.25">
      <c r="B107" s="214">
        <v>42</v>
      </c>
      <c r="C107" s="215"/>
      <c r="D107" s="216"/>
      <c r="E107" s="71" t="s">
        <v>55</v>
      </c>
      <c r="F107" s="53"/>
      <c r="G107" s="54"/>
      <c r="H107" s="54">
        <v>0</v>
      </c>
      <c r="I107" s="54">
        <v>0</v>
      </c>
      <c r="J107" s="54">
        <v>0</v>
      </c>
    </row>
    <row r="108" spans="2:10" s="30" customFormat="1" ht="25.5" x14ac:dyDescent="0.25">
      <c r="B108" s="77">
        <v>45</v>
      </c>
      <c r="C108" s="78"/>
      <c r="D108" s="79"/>
      <c r="E108" s="71" t="s">
        <v>67</v>
      </c>
      <c r="F108" s="53"/>
      <c r="G108" s="54">
        <v>265445.62</v>
      </c>
      <c r="H108" s="54">
        <v>625592.87</v>
      </c>
      <c r="I108" s="54">
        <v>0</v>
      </c>
      <c r="J108" s="67">
        <v>0</v>
      </c>
    </row>
    <row r="109" spans="2:10" s="30" customFormat="1" ht="25.5" x14ac:dyDescent="0.25">
      <c r="B109" s="57">
        <v>81</v>
      </c>
      <c r="C109" s="58"/>
      <c r="D109" s="59"/>
      <c r="E109" s="60" t="s">
        <v>39</v>
      </c>
      <c r="F109" s="61"/>
      <c r="G109" s="62">
        <f>+G110</f>
        <v>363337.52999999997</v>
      </c>
      <c r="H109" s="62">
        <f>+H110</f>
        <v>2123347.67</v>
      </c>
      <c r="I109" s="62">
        <f t="shared" ref="I109:J109" si="9">+I110</f>
        <v>0</v>
      </c>
      <c r="J109" s="62">
        <f t="shared" si="9"/>
        <v>0</v>
      </c>
    </row>
    <row r="110" spans="2:10" s="30" customFormat="1" ht="25.5" x14ac:dyDescent="0.25">
      <c r="B110" s="211">
        <v>4</v>
      </c>
      <c r="C110" s="212"/>
      <c r="D110" s="213"/>
      <c r="E110" s="71" t="s">
        <v>26</v>
      </c>
      <c r="F110" s="53"/>
      <c r="G110" s="54">
        <f>+G111+G112</f>
        <v>363337.52999999997</v>
      </c>
      <c r="H110" s="54">
        <f>+H111+H112</f>
        <v>2123347.67</v>
      </c>
      <c r="I110" s="54">
        <f t="shared" ref="I110:J110" si="10">+I111+I112</f>
        <v>0</v>
      </c>
      <c r="J110" s="54">
        <f t="shared" si="10"/>
        <v>0</v>
      </c>
    </row>
    <row r="111" spans="2:10" s="30" customFormat="1" ht="25.5" x14ac:dyDescent="0.25">
      <c r="B111" s="214">
        <v>42</v>
      </c>
      <c r="C111" s="215"/>
      <c r="D111" s="216"/>
      <c r="E111" s="71" t="s">
        <v>55</v>
      </c>
      <c r="F111" s="53"/>
      <c r="G111" s="54">
        <v>37391.550000000003</v>
      </c>
      <c r="H111" s="54">
        <v>0</v>
      </c>
      <c r="I111" s="54">
        <v>0</v>
      </c>
      <c r="J111" s="54">
        <v>0</v>
      </c>
    </row>
    <row r="112" spans="2:10" s="30" customFormat="1" ht="25.5" x14ac:dyDescent="0.25">
      <c r="B112" s="77">
        <v>45</v>
      </c>
      <c r="C112" s="78"/>
      <c r="D112" s="79"/>
      <c r="E112" s="71" t="s">
        <v>67</v>
      </c>
      <c r="F112" s="53"/>
      <c r="G112" s="54">
        <v>325945.98</v>
      </c>
      <c r="H112" s="54">
        <v>2123347.67</v>
      </c>
      <c r="I112" s="54">
        <v>0</v>
      </c>
      <c r="J112" s="67">
        <v>0</v>
      </c>
    </row>
    <row r="113" spans="2:10" s="30" customFormat="1" x14ac:dyDescent="0.25">
      <c r="B113" s="57">
        <v>12</v>
      </c>
      <c r="C113" s="58"/>
      <c r="D113" s="59"/>
      <c r="E113" s="60" t="s">
        <v>81</v>
      </c>
      <c r="F113" s="53">
        <f>+F114+F117</f>
        <v>12765.57</v>
      </c>
      <c r="G113" s="62">
        <f>+G117</f>
        <v>291990.19</v>
      </c>
      <c r="H113" s="54"/>
      <c r="I113" s="54"/>
      <c r="J113" s="67"/>
    </row>
    <row r="114" spans="2:10" s="30" customFormat="1" x14ac:dyDescent="0.25">
      <c r="B114" s="211">
        <v>3</v>
      </c>
      <c r="C114" s="212"/>
      <c r="D114" s="213"/>
      <c r="E114" s="71" t="s">
        <v>24</v>
      </c>
      <c r="F114" s="53">
        <f>+F115+F116</f>
        <v>6652.81</v>
      </c>
      <c r="G114" s="54"/>
      <c r="H114" s="54"/>
      <c r="I114" s="54"/>
      <c r="J114" s="67">
        <f>+J115</f>
        <v>0</v>
      </c>
    </row>
    <row r="115" spans="2:10" s="30" customFormat="1" x14ac:dyDescent="0.25">
      <c r="B115" s="214">
        <v>31</v>
      </c>
      <c r="C115" s="215"/>
      <c r="D115" s="216"/>
      <c r="E115" s="71" t="s">
        <v>25</v>
      </c>
      <c r="F115" s="53">
        <v>2802.05</v>
      </c>
      <c r="G115" s="54">
        <v>0</v>
      </c>
      <c r="H115" s="54"/>
      <c r="I115" s="54"/>
      <c r="J115" s="67">
        <v>0</v>
      </c>
    </row>
    <row r="116" spans="2:10" s="30" customFormat="1" x14ac:dyDescent="0.25">
      <c r="B116" s="214">
        <v>32</v>
      </c>
      <c r="C116" s="215"/>
      <c r="D116" s="216"/>
      <c r="E116" s="71" t="s">
        <v>37</v>
      </c>
      <c r="F116" s="53">
        <v>3850.76</v>
      </c>
      <c r="G116" s="54">
        <v>0</v>
      </c>
      <c r="H116" s="54"/>
      <c r="I116" s="54"/>
      <c r="J116" s="67">
        <v>0</v>
      </c>
    </row>
    <row r="117" spans="2:10" s="30" customFormat="1" ht="25.5" x14ac:dyDescent="0.25">
      <c r="B117" s="211">
        <v>4</v>
      </c>
      <c r="C117" s="212"/>
      <c r="D117" s="213"/>
      <c r="E117" s="71" t="s">
        <v>26</v>
      </c>
      <c r="F117" s="53">
        <f>+F118+F119</f>
        <v>6112.76</v>
      </c>
      <c r="G117" s="54">
        <f>+G118+G119</f>
        <v>291990.19</v>
      </c>
      <c r="H117" s="54"/>
      <c r="I117" s="54"/>
      <c r="J117" s="54"/>
    </row>
    <row r="118" spans="2:10" s="30" customFormat="1" ht="25.5" x14ac:dyDescent="0.25">
      <c r="B118" s="214">
        <v>42</v>
      </c>
      <c r="C118" s="215"/>
      <c r="D118" s="216"/>
      <c r="E118" s="71" t="s">
        <v>55</v>
      </c>
      <c r="F118" s="53">
        <v>6112.76</v>
      </c>
      <c r="G118" s="54">
        <v>0</v>
      </c>
      <c r="H118" s="54"/>
      <c r="I118" s="54">
        <v>0</v>
      </c>
      <c r="J118" s="67">
        <v>0</v>
      </c>
    </row>
    <row r="119" spans="2:10" s="30" customFormat="1" ht="25.5" x14ac:dyDescent="0.25">
      <c r="B119" s="77">
        <v>45</v>
      </c>
      <c r="C119" s="78"/>
      <c r="D119" s="79"/>
      <c r="E119" s="71" t="s">
        <v>67</v>
      </c>
      <c r="F119" s="53">
        <v>0</v>
      </c>
      <c r="G119" s="54">
        <v>291990.19</v>
      </c>
      <c r="H119" s="54"/>
      <c r="I119" s="54">
        <v>0</v>
      </c>
      <c r="J119" s="67">
        <v>0</v>
      </c>
    </row>
    <row r="120" spans="2:10" s="30" customFormat="1" ht="25.5" x14ac:dyDescent="0.25">
      <c r="B120" s="174" t="s">
        <v>102</v>
      </c>
      <c r="C120" s="175"/>
      <c r="D120" s="176"/>
      <c r="E120" s="31" t="s">
        <v>68</v>
      </c>
      <c r="F120" s="35">
        <f>+F121+F129+F137</f>
        <v>280662.78000000003</v>
      </c>
      <c r="G120" s="36">
        <f>+G129</f>
        <v>1722110.43</v>
      </c>
      <c r="H120" s="36">
        <f>+H121+H129</f>
        <v>4547951.97</v>
      </c>
      <c r="I120" s="36">
        <f>+I121+I129</f>
        <v>399619.52999999997</v>
      </c>
      <c r="J120" s="36">
        <f>+J121</f>
        <v>0</v>
      </c>
    </row>
    <row r="121" spans="2:10" s="30" customFormat="1" x14ac:dyDescent="0.25">
      <c r="B121" s="57">
        <v>51</v>
      </c>
      <c r="C121" s="58"/>
      <c r="D121" s="59"/>
      <c r="E121" s="60" t="s">
        <v>76</v>
      </c>
      <c r="F121" s="61">
        <f>+F122</f>
        <v>4977.1099999999997</v>
      </c>
      <c r="G121" s="62">
        <f>+G122</f>
        <v>0</v>
      </c>
      <c r="H121" s="62">
        <f>+H122+H127</f>
        <v>682192.8</v>
      </c>
      <c r="I121" s="62">
        <f>+I122</f>
        <v>59942.93</v>
      </c>
      <c r="J121" s="63">
        <f>+J122+J127</f>
        <v>0</v>
      </c>
    </row>
    <row r="122" spans="2:10" s="30" customFormat="1" x14ac:dyDescent="0.25">
      <c r="B122" s="211">
        <v>3</v>
      </c>
      <c r="C122" s="212"/>
      <c r="D122" s="213"/>
      <c r="E122" s="71" t="s">
        <v>24</v>
      </c>
      <c r="F122" s="53">
        <f>+F123+F124</f>
        <v>4977.1099999999997</v>
      </c>
      <c r="G122" s="54"/>
      <c r="H122" s="54">
        <f>+H123+H124+H125+H126</f>
        <v>408430.92</v>
      </c>
      <c r="I122" s="54">
        <f>+I123+I124+I125+I126</f>
        <v>59942.93</v>
      </c>
      <c r="J122" s="67">
        <f>+J123</f>
        <v>0</v>
      </c>
    </row>
    <row r="123" spans="2:10" s="30" customFormat="1" x14ac:dyDescent="0.25">
      <c r="B123" s="214">
        <v>31</v>
      </c>
      <c r="C123" s="215"/>
      <c r="D123" s="216"/>
      <c r="E123" s="71" t="s">
        <v>25</v>
      </c>
      <c r="F123" s="53"/>
      <c r="G123" s="54">
        <v>0</v>
      </c>
      <c r="H123" s="54">
        <v>0</v>
      </c>
      <c r="I123" s="54">
        <v>0</v>
      </c>
      <c r="J123" s="67">
        <v>0</v>
      </c>
    </row>
    <row r="124" spans="2:10" s="30" customFormat="1" x14ac:dyDescent="0.25">
      <c r="B124" s="214">
        <v>32</v>
      </c>
      <c r="C124" s="215"/>
      <c r="D124" s="216"/>
      <c r="E124" s="71" t="s">
        <v>37</v>
      </c>
      <c r="F124" s="53">
        <v>4977.1099999999997</v>
      </c>
      <c r="G124" s="54"/>
      <c r="H124" s="54">
        <v>89896.18</v>
      </c>
      <c r="I124" s="54">
        <v>7500</v>
      </c>
      <c r="J124" s="67">
        <v>0</v>
      </c>
    </row>
    <row r="125" spans="2:10" s="30" customFormat="1" x14ac:dyDescent="0.25">
      <c r="B125" s="77">
        <v>35</v>
      </c>
      <c r="C125" s="78"/>
      <c r="D125" s="79"/>
      <c r="E125" s="71" t="s">
        <v>69</v>
      </c>
      <c r="F125" s="53">
        <v>0</v>
      </c>
      <c r="G125" s="54"/>
      <c r="H125" s="54">
        <v>179175.79</v>
      </c>
      <c r="I125" s="54">
        <v>30367.32</v>
      </c>
      <c r="J125" s="67">
        <v>0</v>
      </c>
    </row>
    <row r="126" spans="2:10" s="30" customFormat="1" ht="25.5" x14ac:dyDescent="0.25">
      <c r="B126" s="77">
        <v>36</v>
      </c>
      <c r="C126" s="78"/>
      <c r="D126" s="79"/>
      <c r="E126" s="71" t="s">
        <v>70</v>
      </c>
      <c r="F126" s="53">
        <v>0</v>
      </c>
      <c r="G126" s="54"/>
      <c r="H126" s="54">
        <v>139358.95000000001</v>
      </c>
      <c r="I126" s="54">
        <v>22075.61</v>
      </c>
      <c r="J126" s="67">
        <v>0</v>
      </c>
    </row>
    <row r="127" spans="2:10" s="30" customFormat="1" ht="25.5" x14ac:dyDescent="0.25">
      <c r="B127" s="211">
        <v>4</v>
      </c>
      <c r="C127" s="212"/>
      <c r="D127" s="213"/>
      <c r="E127" s="71" t="s">
        <v>26</v>
      </c>
      <c r="F127" s="53">
        <f>+F128</f>
        <v>0</v>
      </c>
      <c r="G127" s="54">
        <f>+G128</f>
        <v>0</v>
      </c>
      <c r="H127" s="54">
        <f>+H128</f>
        <v>273761.88</v>
      </c>
      <c r="I127" s="54">
        <f>+I128</f>
        <v>0</v>
      </c>
      <c r="J127" s="54">
        <f>+J128</f>
        <v>0</v>
      </c>
    </row>
    <row r="128" spans="2:10" s="30" customFormat="1" ht="25.5" x14ac:dyDescent="0.25">
      <c r="B128" s="214">
        <v>42</v>
      </c>
      <c r="C128" s="215"/>
      <c r="D128" s="216"/>
      <c r="E128" s="71" t="s">
        <v>55</v>
      </c>
      <c r="F128" s="53">
        <v>0</v>
      </c>
      <c r="G128" s="54">
        <v>0</v>
      </c>
      <c r="H128" s="54">
        <v>273761.88</v>
      </c>
      <c r="I128" s="54">
        <v>0</v>
      </c>
      <c r="J128" s="67">
        <v>0</v>
      </c>
    </row>
    <row r="129" spans="2:10" s="30" customFormat="1" x14ac:dyDescent="0.25">
      <c r="B129" s="57">
        <v>54</v>
      </c>
      <c r="C129" s="78"/>
      <c r="D129" s="83"/>
      <c r="E129" s="51" t="s">
        <v>78</v>
      </c>
      <c r="F129" s="61">
        <f>+F130+F135</f>
        <v>266783.7</v>
      </c>
      <c r="G129" s="62">
        <f>+G130+G135</f>
        <v>1722110.43</v>
      </c>
      <c r="H129" s="62">
        <f>+H130+H135</f>
        <v>3865759.17</v>
      </c>
      <c r="I129" s="62">
        <f>+I130</f>
        <v>339676.6</v>
      </c>
      <c r="J129" s="63">
        <f>+J130</f>
        <v>0</v>
      </c>
    </row>
    <row r="130" spans="2:10" s="30" customFormat="1" x14ac:dyDescent="0.25">
      <c r="B130" s="211">
        <v>3</v>
      </c>
      <c r="C130" s="212"/>
      <c r="D130" s="213"/>
      <c r="E130" s="71" t="s">
        <v>24</v>
      </c>
      <c r="F130" s="53">
        <f>+F131+F132+F133+F134</f>
        <v>266783.7</v>
      </c>
      <c r="G130" s="54">
        <f>+G131+G132+G133+G134</f>
        <v>1649112.89</v>
      </c>
      <c r="H130" s="54">
        <f>+H131+H132+H133+H134</f>
        <v>2314441.86</v>
      </c>
      <c r="I130" s="54">
        <f>+I131+I132+I133+I134</f>
        <v>339676.6</v>
      </c>
      <c r="J130" s="67">
        <f>+J131+J132+J133+J134</f>
        <v>0</v>
      </c>
    </row>
    <row r="131" spans="2:10" s="30" customFormat="1" x14ac:dyDescent="0.25">
      <c r="B131" s="214">
        <v>31</v>
      </c>
      <c r="C131" s="215"/>
      <c r="D131" s="216"/>
      <c r="E131" s="71" t="s">
        <v>25</v>
      </c>
      <c r="F131" s="53">
        <v>0</v>
      </c>
      <c r="G131" s="54">
        <v>0</v>
      </c>
      <c r="H131" s="54">
        <v>0</v>
      </c>
      <c r="I131" s="54">
        <v>0</v>
      </c>
      <c r="J131" s="67">
        <v>0</v>
      </c>
    </row>
    <row r="132" spans="2:10" s="30" customFormat="1" x14ac:dyDescent="0.25">
      <c r="B132" s="214">
        <v>32</v>
      </c>
      <c r="C132" s="215"/>
      <c r="D132" s="216"/>
      <c r="E132" s="71" t="s">
        <v>37</v>
      </c>
      <c r="F132" s="53">
        <v>44328.81</v>
      </c>
      <c r="G132" s="54">
        <v>558573.37</v>
      </c>
      <c r="H132" s="54">
        <v>509411.67</v>
      </c>
      <c r="I132" s="54">
        <v>42500</v>
      </c>
      <c r="J132" s="67">
        <v>0</v>
      </c>
    </row>
    <row r="133" spans="2:10" s="30" customFormat="1" x14ac:dyDescent="0.25">
      <c r="B133" s="77">
        <v>35</v>
      </c>
      <c r="C133" s="78"/>
      <c r="D133" s="79"/>
      <c r="E133" s="71" t="s">
        <v>69</v>
      </c>
      <c r="F133" s="53">
        <v>102297.65</v>
      </c>
      <c r="G133" s="54">
        <v>624692.94999999995</v>
      </c>
      <c r="H133" s="54">
        <v>1015329.48</v>
      </c>
      <c r="I133" s="54">
        <v>172081.46</v>
      </c>
      <c r="J133" s="67">
        <v>0</v>
      </c>
    </row>
    <row r="134" spans="2:10" s="30" customFormat="1" ht="25.5" x14ac:dyDescent="0.25">
      <c r="B134" s="77">
        <v>36</v>
      </c>
      <c r="C134" s="78"/>
      <c r="D134" s="79"/>
      <c r="E134" s="71" t="s">
        <v>70</v>
      </c>
      <c r="F134" s="53">
        <v>120157.24</v>
      </c>
      <c r="G134" s="54">
        <v>465846.57</v>
      </c>
      <c r="H134" s="54">
        <v>789700.71</v>
      </c>
      <c r="I134" s="54">
        <v>125095.14</v>
      </c>
      <c r="J134" s="67">
        <v>0</v>
      </c>
    </row>
    <row r="135" spans="2:10" s="30" customFormat="1" ht="25.5" x14ac:dyDescent="0.25">
      <c r="B135" s="211">
        <v>4</v>
      </c>
      <c r="C135" s="212"/>
      <c r="D135" s="213"/>
      <c r="E135" s="71" t="s">
        <v>26</v>
      </c>
      <c r="F135" s="53">
        <f>+F136</f>
        <v>0</v>
      </c>
      <c r="G135" s="54">
        <f>+G136</f>
        <v>72997.539999999994</v>
      </c>
      <c r="H135" s="54">
        <f>+H136</f>
        <v>1551317.31</v>
      </c>
      <c r="I135" s="54">
        <f>+I136</f>
        <v>0</v>
      </c>
      <c r="J135" s="67">
        <f>+J136</f>
        <v>0</v>
      </c>
    </row>
    <row r="136" spans="2:10" s="30" customFormat="1" ht="25.5" x14ac:dyDescent="0.25">
      <c r="B136" s="214">
        <v>42</v>
      </c>
      <c r="C136" s="215"/>
      <c r="D136" s="216"/>
      <c r="E136" s="71" t="s">
        <v>55</v>
      </c>
      <c r="F136" s="53">
        <v>0</v>
      </c>
      <c r="G136" s="54">
        <v>72997.539999999994</v>
      </c>
      <c r="H136" s="54">
        <v>1551317.31</v>
      </c>
      <c r="I136" s="54">
        <v>0</v>
      </c>
      <c r="J136" s="67">
        <v>0</v>
      </c>
    </row>
    <row r="137" spans="2:10" s="30" customFormat="1" x14ac:dyDescent="0.25">
      <c r="B137" s="57">
        <v>19</v>
      </c>
      <c r="C137" s="58"/>
      <c r="D137" s="59"/>
      <c r="E137" s="60" t="s">
        <v>103</v>
      </c>
      <c r="F137" s="61">
        <f>+F138</f>
        <v>8901.9700000000012</v>
      </c>
      <c r="G137" s="62"/>
      <c r="H137" s="62"/>
      <c r="I137" s="62"/>
      <c r="J137" s="63"/>
    </row>
    <row r="138" spans="2:10" s="30" customFormat="1" x14ac:dyDescent="0.25">
      <c r="B138" s="211">
        <v>3</v>
      </c>
      <c r="C138" s="212"/>
      <c r="D138" s="213"/>
      <c r="E138" s="71" t="s">
        <v>24</v>
      </c>
      <c r="F138" s="53">
        <f>+F139+F140</f>
        <v>8901.9700000000012</v>
      </c>
      <c r="G138" s="54"/>
      <c r="H138" s="54"/>
      <c r="I138" s="54"/>
      <c r="J138" s="67"/>
    </row>
    <row r="139" spans="2:10" s="30" customFormat="1" x14ac:dyDescent="0.25">
      <c r="B139" s="214">
        <v>31</v>
      </c>
      <c r="C139" s="215"/>
      <c r="D139" s="216"/>
      <c r="E139" s="71" t="s">
        <v>25</v>
      </c>
      <c r="F139" s="53">
        <v>8421.7800000000007</v>
      </c>
      <c r="G139" s="54"/>
      <c r="H139" s="54"/>
      <c r="I139" s="54"/>
      <c r="J139" s="67"/>
    </row>
    <row r="140" spans="2:10" s="30" customFormat="1" x14ac:dyDescent="0.25">
      <c r="B140" s="214">
        <v>32</v>
      </c>
      <c r="C140" s="215"/>
      <c r="D140" s="216"/>
      <c r="E140" s="71" t="s">
        <v>37</v>
      </c>
      <c r="F140" s="53">
        <v>480.19</v>
      </c>
      <c r="G140" s="54"/>
      <c r="H140" s="54"/>
      <c r="I140" s="54"/>
      <c r="J140" s="67"/>
    </row>
    <row r="141" spans="2:10" x14ac:dyDescent="0.25">
      <c r="B141" s="174" t="s">
        <v>104</v>
      </c>
      <c r="C141" s="175"/>
      <c r="D141" s="176"/>
      <c r="E141" s="52" t="s">
        <v>107</v>
      </c>
      <c r="F141" s="33"/>
      <c r="G141" s="34"/>
      <c r="H141" s="34"/>
      <c r="I141" s="34"/>
      <c r="J141" s="41"/>
    </row>
    <row r="142" spans="2:10" s="30" customFormat="1" ht="25.5" x14ac:dyDescent="0.25">
      <c r="B142" s="174" t="s">
        <v>105</v>
      </c>
      <c r="C142" s="175"/>
      <c r="D142" s="176"/>
      <c r="E142" s="52" t="s">
        <v>71</v>
      </c>
      <c r="F142" s="35"/>
      <c r="G142" s="36">
        <f>+G147</f>
        <v>42284.75</v>
      </c>
      <c r="H142" s="36">
        <f>+H143</f>
        <v>7489.85</v>
      </c>
      <c r="I142" s="36">
        <f t="shared" ref="I142:J142" si="11">+I143</f>
        <v>0</v>
      </c>
      <c r="J142" s="36">
        <f t="shared" si="11"/>
        <v>0</v>
      </c>
    </row>
    <row r="143" spans="2:10" s="30" customFormat="1" x14ac:dyDescent="0.25">
      <c r="B143" s="57">
        <v>54</v>
      </c>
      <c r="C143" s="78"/>
      <c r="D143" s="83"/>
      <c r="E143" s="51" t="s">
        <v>78</v>
      </c>
      <c r="F143" s="61"/>
      <c r="G143" s="62"/>
      <c r="H143" s="62">
        <f>+H144</f>
        <v>7489.85</v>
      </c>
      <c r="I143" s="62">
        <f>+I144</f>
        <v>0</v>
      </c>
      <c r="J143" s="63">
        <f>+J144</f>
        <v>0</v>
      </c>
    </row>
    <row r="144" spans="2:10" s="30" customFormat="1" x14ac:dyDescent="0.25">
      <c r="B144" s="211">
        <v>3</v>
      </c>
      <c r="C144" s="212"/>
      <c r="D144" s="213"/>
      <c r="E144" s="71" t="s">
        <v>24</v>
      </c>
      <c r="F144" s="53"/>
      <c r="G144" s="54"/>
      <c r="H144" s="54">
        <f>+H145+H146</f>
        <v>7489.85</v>
      </c>
      <c r="I144" s="54">
        <f>+I145+I146</f>
        <v>0</v>
      </c>
      <c r="J144" s="67">
        <f>+J145+J146</f>
        <v>0</v>
      </c>
    </row>
    <row r="145" spans="2:10" s="30" customFormat="1" x14ac:dyDescent="0.25">
      <c r="B145" s="214">
        <v>31</v>
      </c>
      <c r="C145" s="215"/>
      <c r="D145" s="216"/>
      <c r="E145" s="71" t="s">
        <v>25</v>
      </c>
      <c r="F145" s="53"/>
      <c r="G145" s="54"/>
      <c r="H145" s="54"/>
      <c r="I145" s="54">
        <v>0</v>
      </c>
      <c r="J145" s="67">
        <v>0</v>
      </c>
    </row>
    <row r="146" spans="2:10" s="30" customFormat="1" x14ac:dyDescent="0.25">
      <c r="B146" s="214">
        <v>32</v>
      </c>
      <c r="C146" s="215"/>
      <c r="D146" s="216"/>
      <c r="E146" s="71" t="s">
        <v>37</v>
      </c>
      <c r="F146" s="53"/>
      <c r="G146" s="54"/>
      <c r="H146" s="54">
        <v>7489.85</v>
      </c>
      <c r="I146" s="54">
        <v>0</v>
      </c>
      <c r="J146" s="67">
        <v>0</v>
      </c>
    </row>
    <row r="147" spans="2:10" s="30" customFormat="1" x14ac:dyDescent="0.25">
      <c r="B147" s="57">
        <v>42</v>
      </c>
      <c r="C147" s="58"/>
      <c r="D147" s="59"/>
      <c r="E147" s="60" t="s">
        <v>75</v>
      </c>
      <c r="F147" s="61"/>
      <c r="G147" s="62">
        <f>+G148</f>
        <v>42284.75</v>
      </c>
      <c r="H147" s="62"/>
      <c r="I147" s="62"/>
      <c r="J147" s="63"/>
    </row>
    <row r="148" spans="2:10" s="30" customFormat="1" x14ac:dyDescent="0.25">
      <c r="B148" s="211">
        <v>3</v>
      </c>
      <c r="C148" s="212"/>
      <c r="D148" s="213"/>
      <c r="E148" s="71" t="s">
        <v>24</v>
      </c>
      <c r="F148" s="53"/>
      <c r="G148" s="54">
        <f>+G149</f>
        <v>42284.75</v>
      </c>
      <c r="H148" s="54"/>
      <c r="I148" s="54"/>
      <c r="J148" s="67"/>
    </row>
    <row r="149" spans="2:10" s="30" customFormat="1" x14ac:dyDescent="0.25">
      <c r="B149" s="214">
        <v>31</v>
      </c>
      <c r="C149" s="215"/>
      <c r="D149" s="216"/>
      <c r="E149" s="71" t="s">
        <v>25</v>
      </c>
      <c r="F149" s="53"/>
      <c r="G149" s="54">
        <v>42284.75</v>
      </c>
      <c r="H149" s="54"/>
      <c r="I149" s="54"/>
      <c r="J149" s="67"/>
    </row>
    <row r="150" spans="2:10" s="30" customFormat="1" ht="25.5" x14ac:dyDescent="0.25">
      <c r="B150" s="174" t="s">
        <v>106</v>
      </c>
      <c r="C150" s="175"/>
      <c r="D150" s="176"/>
      <c r="E150" s="52" t="s">
        <v>72</v>
      </c>
      <c r="F150" s="35"/>
      <c r="G150" s="36"/>
      <c r="H150" s="36">
        <f>+H152</f>
        <v>3500</v>
      </c>
      <c r="I150" s="36">
        <f t="shared" ref="I150:J150" si="12">+I152</f>
        <v>0</v>
      </c>
      <c r="J150" s="36">
        <f t="shared" si="12"/>
        <v>0</v>
      </c>
    </row>
    <row r="151" spans="2:10" s="30" customFormat="1" x14ac:dyDescent="0.25">
      <c r="B151" s="57">
        <v>54</v>
      </c>
      <c r="C151" s="78"/>
      <c r="D151" s="83"/>
      <c r="E151" s="51" t="s">
        <v>78</v>
      </c>
      <c r="F151" s="61"/>
      <c r="G151" s="62"/>
      <c r="H151" s="62">
        <f>+H152</f>
        <v>3500</v>
      </c>
      <c r="I151" s="62">
        <f>+I152</f>
        <v>0</v>
      </c>
      <c r="J151" s="63">
        <f>+J152</f>
        <v>0</v>
      </c>
    </row>
    <row r="152" spans="2:10" s="30" customFormat="1" x14ac:dyDescent="0.25">
      <c r="B152" s="211">
        <v>3</v>
      </c>
      <c r="C152" s="212"/>
      <c r="D152" s="213"/>
      <c r="E152" s="71" t="s">
        <v>24</v>
      </c>
      <c r="F152" s="53"/>
      <c r="G152" s="54"/>
      <c r="H152" s="54">
        <f>+H153+H154</f>
        <v>3500</v>
      </c>
      <c r="I152" s="54">
        <f>+I153+I154</f>
        <v>0</v>
      </c>
      <c r="J152" s="67">
        <f>+J153+J154</f>
        <v>0</v>
      </c>
    </row>
    <row r="153" spans="2:10" s="30" customFormat="1" x14ac:dyDescent="0.25">
      <c r="B153" s="214">
        <v>31</v>
      </c>
      <c r="C153" s="215"/>
      <c r="D153" s="216"/>
      <c r="E153" s="71" t="s">
        <v>25</v>
      </c>
      <c r="F153" s="53"/>
      <c r="G153" s="54"/>
      <c r="H153" s="54"/>
      <c r="I153" s="54">
        <v>0</v>
      </c>
      <c r="J153" s="67">
        <v>0</v>
      </c>
    </row>
    <row r="154" spans="2:10" s="30" customFormat="1" x14ac:dyDescent="0.25">
      <c r="B154" s="214">
        <v>32</v>
      </c>
      <c r="C154" s="215"/>
      <c r="D154" s="216"/>
      <c r="E154" s="71" t="s">
        <v>37</v>
      </c>
      <c r="F154" s="53"/>
      <c r="G154" s="54"/>
      <c r="H154" s="54">
        <v>3500</v>
      </c>
      <c r="I154" s="54">
        <v>0</v>
      </c>
      <c r="J154" s="67">
        <v>0</v>
      </c>
    </row>
    <row r="155" spans="2:10" x14ac:dyDescent="0.25">
      <c r="B155" s="217" t="s">
        <v>73</v>
      </c>
      <c r="C155" s="218"/>
      <c r="D155" s="218"/>
      <c r="E155" s="219"/>
      <c r="F155" s="42">
        <f>+F7+F13+F20+F24+F30+F40+F79+F84+F89+F120</f>
        <v>1465606.5599999998</v>
      </c>
      <c r="G155" s="29">
        <f>+G7+G24+G35+G40+G84+G89+G120+G142</f>
        <v>6609808.8099999996</v>
      </c>
      <c r="H155" s="43">
        <f>+H150+H142+H120+H89+H40+H24+H7</f>
        <v>13881842.890000001</v>
      </c>
      <c r="I155" s="29">
        <f>+I142+I120+I89+I40+I24+I7</f>
        <v>1997702.5</v>
      </c>
      <c r="J155" s="29">
        <f>+J40+J24+J7</f>
        <v>1635265.0499999998</v>
      </c>
    </row>
  </sheetData>
  <mergeCells count="115">
    <mergeCell ref="B6:D6"/>
    <mergeCell ref="B7:D7"/>
    <mergeCell ref="B1:J1"/>
    <mergeCell ref="B3:J3"/>
    <mergeCell ref="B5:D5"/>
    <mergeCell ref="B20:D20"/>
    <mergeCell ref="B8:D8"/>
    <mergeCell ref="B9:D9"/>
    <mergeCell ref="B11:D11"/>
    <mergeCell ref="B10:D10"/>
    <mergeCell ref="B13:D13"/>
    <mergeCell ref="B15:D15"/>
    <mergeCell ref="B16:D16"/>
    <mergeCell ref="B14:D14"/>
    <mergeCell ref="B17:D17"/>
    <mergeCell ref="B18:D18"/>
    <mergeCell ref="B19:D19"/>
    <mergeCell ref="B28:D28"/>
    <mergeCell ref="B40:D40"/>
    <mergeCell ref="B35:D35"/>
    <mergeCell ref="B37:D37"/>
    <mergeCell ref="B38:D38"/>
    <mergeCell ref="B39:D39"/>
    <mergeCell ref="B58:D58"/>
    <mergeCell ref="B63:D63"/>
    <mergeCell ref="B64:D64"/>
    <mergeCell ref="B60:D60"/>
    <mergeCell ref="B56:D56"/>
    <mergeCell ref="B33:D33"/>
    <mergeCell ref="B34:D34"/>
    <mergeCell ref="B21:D21"/>
    <mergeCell ref="B89:D89"/>
    <mergeCell ref="B93:D93"/>
    <mergeCell ref="B94:D94"/>
    <mergeCell ref="B95:D95"/>
    <mergeCell ref="B98:D98"/>
    <mergeCell ref="B99:D99"/>
    <mergeCell ref="B100:D100"/>
    <mergeCell ref="B111:D111"/>
    <mergeCell ref="B102:D102"/>
    <mergeCell ref="B103:D103"/>
    <mergeCell ref="B91:D91"/>
    <mergeCell ref="B92:D92"/>
    <mergeCell ref="B88:D88"/>
    <mergeCell ref="B82:D82"/>
    <mergeCell ref="B83:D83"/>
    <mergeCell ref="B74:D74"/>
    <mergeCell ref="B75:D75"/>
    <mergeCell ref="B45:D45"/>
    <mergeCell ref="B46:D46"/>
    <mergeCell ref="B51:D51"/>
    <mergeCell ref="B52:D52"/>
    <mergeCell ref="B57:D57"/>
    <mergeCell ref="B50:D50"/>
    <mergeCell ref="B155:E155"/>
    <mergeCell ref="B142:D142"/>
    <mergeCell ref="B144:D144"/>
    <mergeCell ref="B145:D145"/>
    <mergeCell ref="B146:D146"/>
    <mergeCell ref="B150:D150"/>
    <mergeCell ref="B149:D149"/>
    <mergeCell ref="B148:D148"/>
    <mergeCell ref="B152:D152"/>
    <mergeCell ref="B106:D106"/>
    <mergeCell ref="B107:D107"/>
    <mergeCell ref="B110:D110"/>
    <mergeCell ref="B118:D118"/>
    <mergeCell ref="B114:D114"/>
    <mergeCell ref="B115:D115"/>
    <mergeCell ref="B116:D116"/>
    <mergeCell ref="B138:D138"/>
    <mergeCell ref="B84:D84"/>
    <mergeCell ref="B86:D86"/>
    <mergeCell ref="B87:D87"/>
    <mergeCell ref="B130:D130"/>
    <mergeCell ref="B131:D131"/>
    <mergeCell ref="B132:D132"/>
    <mergeCell ref="B135:D135"/>
    <mergeCell ref="B136:D136"/>
    <mergeCell ref="B153:D153"/>
    <mergeCell ref="B154:D154"/>
    <mergeCell ref="B122:D122"/>
    <mergeCell ref="B123:D123"/>
    <mergeCell ref="B124:D124"/>
    <mergeCell ref="B127:D127"/>
    <mergeCell ref="B128:D128"/>
    <mergeCell ref="B120:D120"/>
    <mergeCell ref="B117:D117"/>
    <mergeCell ref="B139:D139"/>
    <mergeCell ref="B140:D140"/>
    <mergeCell ref="B141:D141"/>
    <mergeCell ref="B81:D81"/>
    <mergeCell ref="B22:D22"/>
    <mergeCell ref="B23:D23"/>
    <mergeCell ref="B30:D30"/>
    <mergeCell ref="B29:D29"/>
    <mergeCell ref="B32:D32"/>
    <mergeCell ref="B43:D43"/>
    <mergeCell ref="B44:D44"/>
    <mergeCell ref="B48:D48"/>
    <mergeCell ref="B49:D49"/>
    <mergeCell ref="B61:D61"/>
    <mergeCell ref="B62:D62"/>
    <mergeCell ref="B71:D71"/>
    <mergeCell ref="B72:D72"/>
    <mergeCell ref="B42:D42"/>
    <mergeCell ref="B54:D54"/>
    <mergeCell ref="B55:D55"/>
    <mergeCell ref="B77:D77"/>
    <mergeCell ref="B78:D78"/>
    <mergeCell ref="B70:D70"/>
    <mergeCell ref="B79:D79"/>
    <mergeCell ref="B24:D24"/>
    <mergeCell ref="B26:D26"/>
    <mergeCell ref="B27:D27"/>
  </mergeCells>
  <pageMargins left="0.70866141732283472" right="0.70866141732283472" top="0.74803149606299213" bottom="0.74803149606299213" header="0.31496062992125984" footer="0.31496062992125984"/>
  <pageSetup paperSize="9" scale="64" orientation="portrait" r:id="rId1"/>
  <rowBreaks count="2" manualBreakCount="2">
    <brk id="58" min="1" max="17" man="1"/>
    <brk id="112" min="1" max="17" man="1"/>
  </rowBreaks>
  <ignoredErrors>
    <ignoredError sqref="H121:J121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3</vt:i4>
      </vt:variant>
    </vt:vector>
  </HeadingPairs>
  <TitlesOfParts>
    <vt:vector size="9" baseType="lpstr">
      <vt:lpstr>SAŽETAK</vt:lpstr>
      <vt:lpstr> Račun prihoda i rashoda</vt:lpstr>
      <vt:lpstr>Rashodi prema funkcijskoj kl</vt:lpstr>
      <vt:lpstr>Račun financiranja</vt:lpstr>
      <vt:lpstr>POSEBNI DIO</vt:lpstr>
      <vt:lpstr>List2</vt:lpstr>
      <vt:lpstr>'POSEBNI DIO'!Ispis_naslova</vt:lpstr>
      <vt:lpstr>'POSEBNI DIO'!Podrucje_ispisa</vt:lpstr>
      <vt:lpstr>'Rashodi prema funkcijskoj kl'!Podrucje_ispisa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Korisnik</cp:lastModifiedBy>
  <cp:lastPrinted>2022-10-28T09:19:26Z</cp:lastPrinted>
  <dcterms:created xsi:type="dcterms:W3CDTF">2022-08-12T12:51:27Z</dcterms:created>
  <dcterms:modified xsi:type="dcterms:W3CDTF">2022-10-28T09:20:15Z</dcterms:modified>
</cp:coreProperties>
</file>