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Korisnik\Desktop\Polugodišnje izvješće o izvršenju 2022\"/>
    </mc:Choice>
  </mc:AlternateContent>
  <xr:revisionPtr revIDLastSave="0" documentId="13_ncr:1_{1098614C-E350-437C-B0AD-CB9D4D582DE2}" xr6:coauthVersionLast="37" xr6:coauthVersionMax="47" xr10:uidLastSave="{00000000-0000-0000-0000-000000000000}"/>
  <bookViews>
    <workbookView xWindow="-105" yWindow="-105" windowWidth="23250" windowHeight="12570" xr2:uid="{00000000-000D-0000-FFFF-FFFF00000000}"/>
  </bookViews>
  <sheets>
    <sheet name="Prih i rash.-progr.,funk izvori" sheetId="5" r:id="rId1"/>
  </sheets>
  <calcPr calcId="179021"/>
</workbook>
</file>

<file path=xl/calcChain.xml><?xml version="1.0" encoding="utf-8"?>
<calcChain xmlns="http://schemas.openxmlformats.org/spreadsheetml/2006/main">
  <c r="E9" i="5" l="1"/>
  <c r="E10" i="5"/>
  <c r="E11" i="5"/>
  <c r="E13" i="5"/>
  <c r="E14" i="5"/>
  <c r="E15" i="5"/>
  <c r="E16" i="5"/>
  <c r="E17" i="5"/>
  <c r="E18" i="5"/>
  <c r="E20" i="5"/>
  <c r="E21" i="5"/>
  <c r="E22" i="5"/>
  <c r="E23" i="5"/>
  <c r="E24" i="5"/>
  <c r="E25" i="5"/>
  <c r="E26" i="5"/>
  <c r="E27" i="5"/>
  <c r="E28" i="5"/>
  <c r="E30" i="5"/>
  <c r="E31" i="5"/>
  <c r="E32" i="5"/>
  <c r="E33" i="5"/>
  <c r="E34" i="5"/>
  <c r="E35" i="5"/>
  <c r="E36" i="5"/>
  <c r="E56" i="5"/>
  <c r="E60" i="5"/>
  <c r="E62" i="5"/>
  <c r="E64" i="5"/>
  <c r="E65" i="5"/>
  <c r="E66" i="5"/>
  <c r="E68" i="5"/>
  <c r="E69" i="5"/>
  <c r="E70" i="5"/>
  <c r="E71" i="5"/>
  <c r="E73" i="5"/>
  <c r="E74" i="5"/>
  <c r="E75" i="5"/>
  <c r="E76" i="5"/>
  <c r="E77" i="5"/>
  <c r="E79" i="5"/>
  <c r="E80" i="5"/>
  <c r="E81" i="5"/>
  <c r="E83" i="5"/>
  <c r="E85" i="5"/>
  <c r="E88" i="5"/>
  <c r="E90" i="5"/>
  <c r="E92" i="5"/>
  <c r="E93" i="5"/>
  <c r="E94" i="5"/>
  <c r="E97" i="5"/>
  <c r="E98" i="5"/>
  <c r="E99" i="5"/>
  <c r="E100" i="5"/>
  <c r="E104" i="5"/>
  <c r="E106" i="5"/>
  <c r="E113" i="5"/>
  <c r="E115" i="5"/>
  <c r="E117" i="5"/>
  <c r="E118" i="5"/>
  <c r="E123" i="5"/>
  <c r="E125" i="5"/>
  <c r="E126" i="5"/>
  <c r="E131" i="5"/>
  <c r="E133" i="5"/>
  <c r="E135" i="5"/>
  <c r="E136" i="5"/>
  <c r="E140" i="5"/>
  <c r="E143" i="5"/>
  <c r="E145" i="5"/>
  <c r="E147" i="5"/>
  <c r="E151" i="5"/>
  <c r="E153" i="5"/>
  <c r="E155" i="5"/>
  <c r="E157" i="5"/>
  <c r="E159" i="5"/>
  <c r="E169" i="5"/>
  <c r="E172" i="5"/>
  <c r="E174" i="5"/>
  <c r="E176" i="5"/>
  <c r="E180" i="5"/>
  <c r="E182" i="5"/>
  <c r="E184" i="5"/>
  <c r="E186" i="5"/>
  <c r="E188" i="5"/>
  <c r="E190" i="5"/>
  <c r="E192" i="5"/>
  <c r="E195" i="5"/>
  <c r="E206" i="5"/>
  <c r="E210" i="5"/>
  <c r="E215" i="5"/>
  <c r="E217" i="5"/>
  <c r="E219" i="5"/>
  <c r="E221" i="5"/>
  <c r="E223" i="5"/>
  <c r="E225" i="5"/>
  <c r="E227" i="5"/>
  <c r="E230" i="5"/>
  <c r="E232" i="5"/>
  <c r="E244" i="5"/>
  <c r="E245" i="5"/>
  <c r="E247" i="5"/>
  <c r="E248" i="5"/>
  <c r="E250" i="5"/>
  <c r="E251" i="5"/>
  <c r="E252" i="5"/>
  <c r="E253" i="5"/>
  <c r="E254" i="5"/>
  <c r="E256" i="5"/>
  <c r="E258" i="5"/>
  <c r="E260" i="5"/>
  <c r="E262" i="5"/>
  <c r="E266" i="5"/>
  <c r="E268" i="5"/>
  <c r="E270" i="5"/>
  <c r="B273" i="5"/>
  <c r="B264" i="5"/>
  <c r="B242" i="5"/>
  <c r="B234" i="5"/>
  <c r="B233" i="5" s="1"/>
  <c r="B228" i="5"/>
  <c r="B213" i="5"/>
  <c r="B206" i="5"/>
  <c r="B199" i="5"/>
  <c r="B196" i="5"/>
  <c r="B193" i="5"/>
  <c r="B178" i="5"/>
  <c r="B170" i="5"/>
  <c r="B169" i="5" s="1"/>
  <c r="B165" i="5"/>
  <c r="B161" i="5"/>
  <c r="B149" i="5"/>
  <c r="B148" i="5"/>
  <c r="B144" i="5"/>
  <c r="B141" i="5"/>
  <c r="B129" i="5"/>
  <c r="B109" i="5"/>
  <c r="B95" i="5"/>
  <c r="B86" i="5"/>
  <c r="B57" i="5" s="1"/>
  <c r="B58" i="5"/>
  <c r="B54" i="5"/>
  <c r="B53" i="5"/>
  <c r="B48" i="5"/>
  <c r="B45" i="5"/>
  <c r="B44" i="5" s="1"/>
  <c r="B41" i="5"/>
  <c r="B40" i="5" s="1"/>
  <c r="B37" i="5"/>
  <c r="B7" i="5"/>
  <c r="B5" i="5"/>
  <c r="C109" i="5"/>
  <c r="C95" i="5"/>
  <c r="D45" i="5"/>
  <c r="D44" i="5" s="1"/>
  <c r="D170" i="5"/>
  <c r="D169" i="5" s="1"/>
  <c r="D273" i="5"/>
  <c r="D264" i="5"/>
  <c r="D263" i="5" s="1"/>
  <c r="D242" i="5"/>
  <c r="E242" i="5" s="1"/>
  <c r="D234" i="5"/>
  <c r="D206" i="5"/>
  <c r="D199" i="5"/>
  <c r="D196" i="5"/>
  <c r="D193" i="5"/>
  <c r="E193" i="5" s="1"/>
  <c r="D178" i="5"/>
  <c r="D48" i="5"/>
  <c r="C48" i="5"/>
  <c r="D58" i="5"/>
  <c r="E58" i="5" s="1"/>
  <c r="D144" i="5"/>
  <c r="E144" i="5" s="1"/>
  <c r="D141" i="5"/>
  <c r="E141" i="5" s="1"/>
  <c r="D129" i="5"/>
  <c r="E129" i="5" s="1"/>
  <c r="D109" i="5"/>
  <c r="E109" i="5" s="1"/>
  <c r="D95" i="5"/>
  <c r="E95" i="5" s="1"/>
  <c r="D86" i="5"/>
  <c r="E86" i="5" s="1"/>
  <c r="D54" i="5"/>
  <c r="E54" i="5" s="1"/>
  <c r="C45" i="5"/>
  <c r="D149" i="5"/>
  <c r="D148" i="5" s="1"/>
  <c r="E148" i="5" s="1"/>
  <c r="D37" i="5"/>
  <c r="D41" i="5"/>
  <c r="D40" i="5" s="1"/>
  <c r="D7" i="5"/>
  <c r="D5" i="5" s="1"/>
  <c r="E5" i="5" s="1"/>
  <c r="C234" i="5"/>
  <c r="C242" i="5"/>
  <c r="C228" i="5"/>
  <c r="E228" i="5" s="1"/>
  <c r="C213" i="5"/>
  <c r="E213" i="5" s="1"/>
  <c r="C206" i="5"/>
  <c r="C199" i="5"/>
  <c r="C196" i="5"/>
  <c r="C193" i="5"/>
  <c r="C178" i="5"/>
  <c r="C165" i="5"/>
  <c r="C161" i="5"/>
  <c r="C54" i="5"/>
  <c r="C53" i="5" s="1"/>
  <c r="E53" i="5" s="1"/>
  <c r="C273" i="5"/>
  <c r="C264" i="5"/>
  <c r="C170" i="5"/>
  <c r="C169" i="5" s="1"/>
  <c r="C149" i="5"/>
  <c r="C148" i="5" s="1"/>
  <c r="C141" i="5"/>
  <c r="C144" i="5"/>
  <c r="C129" i="5"/>
  <c r="C86" i="5"/>
  <c r="C58" i="5"/>
  <c r="C44" i="5"/>
  <c r="C37" i="5"/>
  <c r="C41" i="5"/>
  <c r="C40" i="5" s="1"/>
  <c r="C7" i="5"/>
  <c r="C5" i="5" s="1"/>
  <c r="E7" i="5" l="1"/>
  <c r="D177" i="5"/>
  <c r="E177" i="5" s="1"/>
  <c r="B160" i="5"/>
  <c r="E178" i="5"/>
  <c r="E149" i="5"/>
  <c r="B263" i="5"/>
  <c r="D233" i="5"/>
  <c r="E233" i="5" s="1"/>
  <c r="B177" i="5"/>
  <c r="B280" i="5" s="1"/>
  <c r="E264" i="5"/>
  <c r="E170" i="5"/>
  <c r="C177" i="5"/>
  <c r="D57" i="5"/>
  <c r="C233" i="5"/>
  <c r="C160" i="5"/>
  <c r="C263" i="5"/>
  <c r="E263" i="5" s="1"/>
  <c r="C57" i="5"/>
  <c r="D280" i="5" l="1"/>
  <c r="E57" i="5"/>
  <c r="C280" i="5"/>
  <c r="E280" i="5" l="1"/>
</calcChain>
</file>

<file path=xl/sharedStrings.xml><?xml version="1.0" encoding="utf-8"?>
<sst xmlns="http://schemas.openxmlformats.org/spreadsheetml/2006/main" count="935" uniqueCount="133">
  <si>
    <t>Oznaka</t>
  </si>
  <si>
    <t>322 Rashodi za materijal i energiju</t>
  </si>
  <si>
    <t>3222 Materijal i sirovine</t>
  </si>
  <si>
    <t>3234 Komunalne usluge</t>
  </si>
  <si>
    <t>422 Postrojenja i oprema</t>
  </si>
  <si>
    <t>Program: 2204 SREDNJE ŠKOLSTVO STANDARD</t>
  </si>
  <si>
    <t>A2204-01 Djelatnost srednjih škola</t>
  </si>
  <si>
    <t>Funk. klas: 0922 Više srednješkolsko obrazovanje</t>
  </si>
  <si>
    <t>Izvor financiranja: 451 F.P. I dodatni udio  u pro.na dohodak</t>
  </si>
  <si>
    <t>321-NAKNADE TROŠKOVA ZAPOSLENICIMA</t>
  </si>
  <si>
    <t>3211-Službena putovanja</t>
  </si>
  <si>
    <t>3212-Naknade za prijevoz na posao i s posla</t>
  </si>
  <si>
    <t>3213-Stručno usavršavanje zaposlenika</t>
  </si>
  <si>
    <t>322-MATERIJALNI RASHODI</t>
  </si>
  <si>
    <t>3221-Uredski materijal</t>
  </si>
  <si>
    <t>3222-Materijali  i sirovine</t>
  </si>
  <si>
    <t>3223-Energija</t>
  </si>
  <si>
    <t>3224-Materijali i dijelovi za tekuć.i inves.održ.</t>
  </si>
  <si>
    <t>3225-Sitni inventar i auto gume</t>
  </si>
  <si>
    <t>323-RASHODI ZA USLUGE</t>
  </si>
  <si>
    <t>3231-Usluge telefona ,pošte i prijevoza</t>
  </si>
  <si>
    <t>3232-Usluge tekuć.i investic.održavanja</t>
  </si>
  <si>
    <t>3234-Komunalne usluge</t>
  </si>
  <si>
    <t>3235-Zakupnine i najamnine</t>
  </si>
  <si>
    <t>3236-Zdravstvene i veterinarske usluge</t>
  </si>
  <si>
    <t>3237-Intelektualne i osobne usluge</t>
  </si>
  <si>
    <t>3238-Računalne usluge</t>
  </si>
  <si>
    <t>3239-Ostale usluge</t>
  </si>
  <si>
    <t>329-OSTALE USLUGE</t>
  </si>
  <si>
    <t>3292-Premije osiguranja</t>
  </si>
  <si>
    <t>3293-Reprezentacija</t>
  </si>
  <si>
    <t>3294-Članarine</t>
  </si>
  <si>
    <t>3299-Ostali nespom.rashodi poslovanja</t>
  </si>
  <si>
    <t>422-Postrojenja i oprema</t>
  </si>
  <si>
    <t>329-OSTALI NESPOM.RASHODI</t>
  </si>
  <si>
    <t>A2205-22 Natjecanja i smotre u SŠ</t>
  </si>
  <si>
    <t>3291-Naknada članovima povjerenstva</t>
  </si>
  <si>
    <t>A2205-12 Podizanje kvalitete i standarda u školstvu</t>
  </si>
  <si>
    <t>Izvor financiranja: 31 Vlastiti prihodi korisnici</t>
  </si>
  <si>
    <t>Izvor financiranja:41 Prihodi za posebne namjene</t>
  </si>
  <si>
    <t>312-Ostali rashodi za zaposlene</t>
  </si>
  <si>
    <t>3121-Ostali rashodi za zaposlene</t>
  </si>
  <si>
    <t>Izvor financiranja: 11 -Opći prihodi i primitci</t>
  </si>
  <si>
    <t>311-Plaće za zaposlene</t>
  </si>
  <si>
    <t>3296-Troškovi sudskih postupaka</t>
  </si>
  <si>
    <t>Izvor financiranja 510-Državni proračun</t>
  </si>
  <si>
    <t>4221-Uredska oprema i namještaj</t>
  </si>
  <si>
    <t>422- Postrojenja i oprema</t>
  </si>
  <si>
    <t>424-Knjige</t>
  </si>
  <si>
    <t>4241-Knjige</t>
  </si>
  <si>
    <t>Izvor financiranja:420 Višak prihoda poslovanja</t>
  </si>
  <si>
    <t>Izvor financiranja:61 Tekuće donacije korisnici</t>
  </si>
  <si>
    <t>Izvor financiranja: 710 Prihodi od prodaje nefinanc.imovine</t>
  </si>
  <si>
    <t>A2204-07 Administracija i upravljanje</t>
  </si>
  <si>
    <t>Izvor financiranja. 510 Državni prpračun</t>
  </si>
  <si>
    <t>3111-Plaće za redovan rad</t>
  </si>
  <si>
    <t>313-Doprinosi za OZO</t>
  </si>
  <si>
    <t>3132-Doprinosi za OZO</t>
  </si>
  <si>
    <t>329-Ostali nespom.rashodi</t>
  </si>
  <si>
    <t>3295-Novčana naknad.za nezap.invalida</t>
  </si>
  <si>
    <t>321-Naknade troškova prijevoza na posao i s posla</t>
  </si>
  <si>
    <t>3212-Prijevoz na posao i s posla</t>
  </si>
  <si>
    <t>Izvor financiranja 420-Višak prihoda poslovanja</t>
  </si>
  <si>
    <t>321-Naknade troškova zaposlenicima</t>
  </si>
  <si>
    <t>3211-Dnevnice za služ.put u inozemstvo</t>
  </si>
  <si>
    <t>3299-Ostali nespomenuti rash.poslovanja</t>
  </si>
  <si>
    <t>SVEUKUPNO :</t>
  </si>
  <si>
    <t>Indeks 4./3.</t>
  </si>
  <si>
    <t>Izvorni plan 2022</t>
  </si>
  <si>
    <t>Tekući plan 2022</t>
  </si>
  <si>
    <t>Izvršenje 1.-6.2022.</t>
  </si>
  <si>
    <t>Polugodišnji izvještaj o izvršenju financijskog plana za 2022. prema programskoj i ekonomskoj klasifikaciji te izvorima financiranja</t>
  </si>
  <si>
    <t>3227-Službena, radna i zaštitna odjeća i obuća</t>
  </si>
  <si>
    <t>3233-Usluge promidžbe i informiranja</t>
  </si>
  <si>
    <t>3295-Pristojbe i naknade</t>
  </si>
  <si>
    <t>3431-Bankarske usluge i usluge platnog prometa</t>
  </si>
  <si>
    <t>3433-Zatezne kamate</t>
  </si>
  <si>
    <t>K2204-02 Opremanje poslovnih prostora</t>
  </si>
  <si>
    <t>Izvor financiranja: 12-Višak/manjak prihoda-ZŽ</t>
  </si>
  <si>
    <t>T2204-02 Hitne interven.u srednjim školama</t>
  </si>
  <si>
    <t>422-Uredska oprema i namještaj</t>
  </si>
  <si>
    <t>3221-Uredski materijal i ostali materijalni rashodi</t>
  </si>
  <si>
    <t>322-Rashodi za materijal i energiju</t>
  </si>
  <si>
    <t>4224-Medicinska i laboratorijska oprema</t>
  </si>
  <si>
    <t>313-Doprinosi na plaće</t>
  </si>
  <si>
    <t>321-Naknade troškova zaposlenima</t>
  </si>
  <si>
    <t>3212-Naknade za prijevoz,za rad na terenu i odvojeni život</t>
  </si>
  <si>
    <t>323-Rashodi za usluge</t>
  </si>
  <si>
    <t>424-Knjige,umjetnička djela i ostale izložbene vrijednosti</t>
  </si>
  <si>
    <t>3236-Laboratorijske usluge</t>
  </si>
  <si>
    <t>4227-Uređaji,strojevi i oprema za ostale namjene</t>
  </si>
  <si>
    <t>Izvor financiranja:53 Proračun JLS</t>
  </si>
  <si>
    <t>4223-Oprema za održavanje i zaštitu</t>
  </si>
  <si>
    <t>32372-Ugovori o djelu</t>
  </si>
  <si>
    <t>Projekt:T4306-10 Projekt Erasmus+KA122 Irsko iskustvo MŠ A.K.</t>
  </si>
  <si>
    <t>324-Naknade troškova osobama izvan radnog odnosa</t>
  </si>
  <si>
    <t>32412-Naknade ostalih troškova</t>
  </si>
  <si>
    <t>372-Ostale naknade građanima i kućanstvima iz proračuna</t>
  </si>
  <si>
    <t>3721-Naknade građanima i kućanstvima u novcu</t>
  </si>
  <si>
    <t>Izvor financiranja 19-Predfinanciranje iz ZŽ</t>
  </si>
  <si>
    <t>A2205-07 Stručno osposob.za rad bez zasniv.radnog odnosa</t>
  </si>
  <si>
    <t>Izvor financiranja: 57 - HZZ pripravništvo</t>
  </si>
  <si>
    <t>3241-Naknade troškova osobama izvan radnog odnosa</t>
  </si>
  <si>
    <t>A2205-31 Školska shema</t>
  </si>
  <si>
    <t>Izvor financiranja: 54 Pomoći iz inozemstva</t>
  </si>
  <si>
    <t>32224 Namirnice</t>
  </si>
  <si>
    <t>Izvor financiranja: 51 Državni proračun</t>
  </si>
  <si>
    <t>K302-80 Projekt Uspostava Regionalnog centra kompetentnosti</t>
  </si>
  <si>
    <t>Izvor financiranja: 110 Opći prihodi i primici</t>
  </si>
  <si>
    <t>Izvor financiranja: 540 Pomoći iz inozemstva</t>
  </si>
  <si>
    <t>Izvor financiranja: 420 Višak/manjak prihoda korisnici</t>
  </si>
  <si>
    <t>Izvor financiranja: 81 Primici od financijske imovine i zaduživanja</t>
  </si>
  <si>
    <t>3113-Plaće po sudskim presudama</t>
  </si>
  <si>
    <t>368-Pomoći temeljem prijenosa EU sredstava</t>
  </si>
  <si>
    <t>3682-Kapitalne pomoći temeljem prijenosa EU sredstava</t>
  </si>
  <si>
    <t>421-Građevinski objekt</t>
  </si>
  <si>
    <t>4212-Poslovni objekti</t>
  </si>
  <si>
    <t>Izvor financiranja: 19 Predfinanciranje iz ZŽ</t>
  </si>
  <si>
    <t>422-Postrojenja i opreme</t>
  </si>
  <si>
    <t>451-Rashodi za dodatna ulaganja na nefinancijskoj imovini</t>
  </si>
  <si>
    <t>4511-Dodatna ulaganja na građevinskim objektima</t>
  </si>
  <si>
    <t>Izvor financiranja: 12 Višak/manjak prihoda- ZŽ</t>
  </si>
  <si>
    <t>329-Ostali nespomenuti rashodi poslovanja</t>
  </si>
  <si>
    <t>3299-Ostali nespomenuti rashodi poslovanja</t>
  </si>
  <si>
    <t>Projekt:T4302-99 Projekt Medicinska+ SS Medicinska</t>
  </si>
  <si>
    <t>3231-Usluge telefona,pošte i prijevoza</t>
  </si>
  <si>
    <t>353-Subvencije trgovačkim društvima, zadrugama, polj. I obrtnicima iz EU sredstva</t>
  </si>
  <si>
    <t>3531-Subvencije trgovačkim društvima, zadrugama, polj., i obrtnicima iz EU sredstava</t>
  </si>
  <si>
    <t>3681-Tekuće pomoći temeljem prijenosa EU sredstava</t>
  </si>
  <si>
    <t>423-Prijevozna sredstva</t>
  </si>
  <si>
    <t>4231-Prijevozan sredstva u cestovnom prometu</t>
  </si>
  <si>
    <t>Projekt:T4302-52 Projekt od mjere do karijere -Pripravništvo</t>
  </si>
  <si>
    <t>A2205-01 Javne potrebe u prosvjeti-koris.SŠ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</si>
</sst>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\ _k_n_-;\-* #,##0.00\ _k_n_-;_-* &quot;-&quot;??\ _k_n_-;_-@_-"/>
  </numFmts>
  <fonts count="3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7"/>
      <color theme="1"/>
      <name val="Verdana"/>
      <family val="2"/>
      <charset val="238"/>
    </font>
    <font>
      <sz val="7"/>
      <color rgb="FF000000"/>
      <name val="Arial"/>
      <family val="2"/>
      <charset val="238"/>
    </font>
    <font>
      <b/>
      <sz val="7"/>
      <color theme="1"/>
      <name val="Verdana"/>
      <family val="2"/>
      <charset val="238"/>
    </font>
    <font>
      <sz val="9"/>
      <color theme="1"/>
      <name val="Verdana"/>
      <family val="2"/>
      <charset val="238"/>
    </font>
    <font>
      <b/>
      <sz val="10"/>
      <color rgb="FF000000"/>
      <name val="Arial"/>
      <family val="2"/>
      <charset val="238"/>
    </font>
    <font>
      <b/>
      <sz val="9"/>
      <color rgb="FF000000"/>
      <name val="Verdana"/>
      <family val="2"/>
      <charset val="238"/>
    </font>
    <font>
      <b/>
      <sz val="9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9"/>
      <color theme="1"/>
      <name val="Verdana"/>
      <family val="2"/>
      <charset val="238"/>
    </font>
    <font>
      <b/>
      <sz val="10"/>
      <color rgb="FF000000"/>
      <name val="Calibri Light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7.5"/>
      <color rgb="FF000000"/>
      <name val="Arial"/>
      <family val="2"/>
      <charset val="238"/>
    </font>
    <font>
      <sz val="9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10"/>
      <color rgb="FF000000"/>
      <name val="Verdana"/>
      <family val="2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87CEFA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medium">
        <color rgb="FF000000"/>
      </top>
      <bottom style="medium">
        <color rgb="FF00000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7">
    <xf numFmtId="0" fontId="0" fillId="0" borderId="0" xfId="0"/>
    <xf numFmtId="0" fontId="18" fillId="0" borderId="0" xfId="0" applyFont="1"/>
    <xf numFmtId="0" fontId="20" fillId="0" borderId="0" xfId="0" applyFont="1"/>
    <xf numFmtId="0" fontId="21" fillId="0" borderId="0" xfId="0" applyFont="1" applyAlignment="1">
      <alignment horizontal="left" wrapText="1"/>
    </xf>
    <xf numFmtId="0" fontId="21" fillId="0" borderId="0" xfId="0" applyFont="1"/>
    <xf numFmtId="0" fontId="27" fillId="0" borderId="0" xfId="0" applyFont="1"/>
    <xf numFmtId="0" fontId="27" fillId="0" borderId="0" xfId="0" applyFont="1" applyAlignment="1">
      <alignment horizontal="left" wrapText="1"/>
    </xf>
    <xf numFmtId="0" fontId="21" fillId="34" borderId="0" xfId="0" applyFont="1" applyFill="1"/>
    <xf numFmtId="0" fontId="19" fillId="33" borderId="18" xfId="0" applyFont="1" applyFill="1" applyBorder="1" applyAlignment="1">
      <alignment horizontal="left" wrapText="1"/>
    </xf>
    <xf numFmtId="0" fontId="24" fillId="35" borderId="18" xfId="0" applyFont="1" applyFill="1" applyBorder="1" applyAlignment="1">
      <alignment horizontal="left" wrapText="1"/>
    </xf>
    <xf numFmtId="0" fontId="24" fillId="33" borderId="18" xfId="0" applyFont="1" applyFill="1" applyBorder="1" applyAlignment="1">
      <alignment horizontal="left" wrapText="1"/>
    </xf>
    <xf numFmtId="0" fontId="25" fillId="33" borderId="18" xfId="0" applyFont="1" applyFill="1" applyBorder="1" applyAlignment="1">
      <alignment horizontal="left" wrapText="1"/>
    </xf>
    <xf numFmtId="0" fontId="24" fillId="36" borderId="18" xfId="0" applyFont="1" applyFill="1" applyBorder="1" applyAlignment="1">
      <alignment horizontal="left" wrapText="1"/>
    </xf>
    <xf numFmtId="0" fontId="24" fillId="34" borderId="18" xfId="0" applyFont="1" applyFill="1" applyBorder="1" applyAlignment="1">
      <alignment horizontal="left" wrapText="1"/>
    </xf>
    <xf numFmtId="0" fontId="24" fillId="0" borderId="18" xfId="0" applyFont="1" applyFill="1" applyBorder="1" applyAlignment="1">
      <alignment horizontal="left" wrapText="1"/>
    </xf>
    <xf numFmtId="0" fontId="25" fillId="0" borderId="18" xfId="0" applyFont="1" applyFill="1" applyBorder="1" applyAlignment="1">
      <alignment horizontal="left" wrapText="1"/>
    </xf>
    <xf numFmtId="0" fontId="21" fillId="0" borderId="0" xfId="0" applyFont="1" applyFill="1"/>
    <xf numFmtId="43" fontId="24" fillId="0" borderId="14" xfId="0" applyNumberFormat="1" applyFont="1" applyBorder="1" applyAlignment="1">
      <alignment horizontal="center" vertical="center" wrapText="1"/>
    </xf>
    <xf numFmtId="0" fontId="23" fillId="0" borderId="13" xfId="0" applyNumberFormat="1" applyFont="1" applyBorder="1" applyAlignment="1">
      <alignment horizontal="center" vertical="center" wrapText="1"/>
    </xf>
    <xf numFmtId="0" fontId="24" fillId="0" borderId="13" xfId="0" applyNumberFormat="1" applyFont="1" applyBorder="1" applyAlignment="1">
      <alignment horizontal="center" vertical="center" wrapText="1"/>
    </xf>
    <xf numFmtId="0" fontId="34" fillId="0" borderId="13" xfId="0" applyNumberFormat="1" applyFont="1" applyBorder="1" applyAlignment="1">
      <alignment horizontal="center" vertical="center" wrapText="1"/>
    </xf>
    <xf numFmtId="0" fontId="22" fillId="0" borderId="13" xfId="0" applyNumberFormat="1" applyFont="1" applyBorder="1" applyAlignment="1">
      <alignment horizontal="center" vertical="center" wrapText="1"/>
    </xf>
    <xf numFmtId="0" fontId="23" fillId="37" borderId="16" xfId="0" applyFont="1" applyFill="1" applyBorder="1" applyAlignment="1">
      <alignment horizontal="center" vertical="center" wrapText="1"/>
    </xf>
    <xf numFmtId="43" fontId="34" fillId="37" borderId="14" xfId="0" applyNumberFormat="1" applyFont="1" applyFill="1" applyBorder="1" applyAlignment="1">
      <alignment horizontal="center" vertical="center" wrapText="1"/>
    </xf>
    <xf numFmtId="43" fontId="22" fillId="37" borderId="14" xfId="0" applyNumberFormat="1" applyFont="1" applyFill="1" applyBorder="1" applyAlignment="1">
      <alignment horizontal="center" vertical="center" wrapText="1"/>
    </xf>
    <xf numFmtId="43" fontId="22" fillId="35" borderId="10" xfId="0" applyNumberFormat="1" applyFont="1" applyFill="1" applyBorder="1" applyAlignment="1">
      <alignment horizontal="center" vertical="center" wrapText="1"/>
    </xf>
    <xf numFmtId="43" fontId="24" fillId="35" borderId="10" xfId="0" applyNumberFormat="1" applyFont="1" applyFill="1" applyBorder="1" applyAlignment="1">
      <alignment horizontal="center" vertical="center" wrapText="1"/>
    </xf>
    <xf numFmtId="43" fontId="22" fillId="33" borderId="10" xfId="0" applyNumberFormat="1" applyFont="1" applyFill="1" applyBorder="1" applyAlignment="1">
      <alignment horizontal="center" vertical="center" wrapText="1"/>
    </xf>
    <xf numFmtId="43" fontId="24" fillId="33" borderId="10" xfId="0" applyNumberFormat="1" applyFont="1" applyFill="1" applyBorder="1" applyAlignment="1">
      <alignment horizontal="center" vertical="center" wrapText="1"/>
    </xf>
    <xf numFmtId="43" fontId="24" fillId="0" borderId="10" xfId="0" applyNumberFormat="1" applyFont="1" applyFill="1" applyBorder="1" applyAlignment="1">
      <alignment horizontal="center" vertical="center" wrapText="1"/>
    </xf>
    <xf numFmtId="43" fontId="22" fillId="0" borderId="10" xfId="0" applyNumberFormat="1" applyFont="1" applyFill="1" applyBorder="1" applyAlignment="1">
      <alignment horizontal="center" vertical="center" wrapText="1"/>
    </xf>
    <xf numFmtId="43" fontId="26" fillId="0" borderId="10" xfId="0" applyNumberFormat="1" applyFont="1" applyFill="1" applyBorder="1" applyAlignment="1">
      <alignment horizontal="center" vertical="center" wrapText="1"/>
    </xf>
    <xf numFmtId="43" fontId="22" fillId="36" borderId="10" xfId="0" applyNumberFormat="1" applyFont="1" applyFill="1" applyBorder="1" applyAlignment="1">
      <alignment horizontal="center" vertical="center" wrapText="1"/>
    </xf>
    <xf numFmtId="43" fontId="24" fillId="36" borderId="10" xfId="0" applyNumberFormat="1" applyFont="1" applyFill="1" applyBorder="1" applyAlignment="1">
      <alignment horizontal="center" vertical="center" wrapText="1"/>
    </xf>
    <xf numFmtId="43" fontId="25" fillId="0" borderId="10" xfId="0" applyNumberFormat="1" applyFont="1" applyFill="1" applyBorder="1" applyAlignment="1">
      <alignment horizontal="center" vertical="center" wrapText="1"/>
    </xf>
    <xf numFmtId="43" fontId="26" fillId="33" borderId="10" xfId="0" applyNumberFormat="1" applyFont="1" applyFill="1" applyBorder="1" applyAlignment="1">
      <alignment horizontal="center" vertical="center" wrapText="1"/>
    </xf>
    <xf numFmtId="43" fontId="25" fillId="36" borderId="10" xfId="0" applyNumberFormat="1" applyFont="1" applyFill="1" applyBorder="1" applyAlignment="1">
      <alignment horizontal="center" vertical="center" wrapText="1"/>
    </xf>
    <xf numFmtId="43" fontId="25" fillId="33" borderId="10" xfId="0" applyNumberFormat="1" applyFont="1" applyFill="1" applyBorder="1" applyAlignment="1">
      <alignment horizontal="center" vertical="center" wrapText="1"/>
    </xf>
    <xf numFmtId="43" fontId="22" fillId="34" borderId="10" xfId="0" applyNumberFormat="1" applyFont="1" applyFill="1" applyBorder="1" applyAlignment="1">
      <alignment horizontal="center" vertical="center" wrapText="1"/>
    </xf>
    <xf numFmtId="43" fontId="24" fillId="37" borderId="10" xfId="0" applyNumberFormat="1" applyFont="1" applyFill="1" applyBorder="1" applyAlignment="1">
      <alignment horizontal="center" vertical="center" wrapText="1"/>
    </xf>
    <xf numFmtId="43" fontId="21" fillId="0" borderId="0" xfId="0" applyNumberFormat="1" applyFont="1" applyAlignment="1">
      <alignment horizontal="center" vertical="center" wrapText="1"/>
    </xf>
    <xf numFmtId="43" fontId="32" fillId="0" borderId="0" xfId="0" applyNumberFormat="1" applyFont="1" applyAlignment="1">
      <alignment horizontal="center" vertical="center" wrapText="1"/>
    </xf>
    <xf numFmtId="43" fontId="33" fillId="0" borderId="0" xfId="0" applyNumberFormat="1" applyFont="1" applyAlignment="1">
      <alignment horizontal="center" vertical="center" wrapText="1"/>
    </xf>
    <xf numFmtId="43" fontId="31" fillId="0" borderId="0" xfId="0" applyNumberFormat="1" applyFont="1" applyAlignment="1">
      <alignment horizontal="center" vertical="center" wrapText="1"/>
    </xf>
    <xf numFmtId="0" fontId="28" fillId="0" borderId="19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21" fillId="0" borderId="0" xfId="0" applyFont="1" applyFill="1" applyAlignment="1">
      <alignment horizontal="left" wrapText="1"/>
    </xf>
    <xf numFmtId="0" fontId="24" fillId="37" borderId="18" xfId="0" applyFont="1" applyFill="1" applyBorder="1" applyAlignment="1">
      <alignment horizontal="left" wrapText="1"/>
    </xf>
    <xf numFmtId="43" fontId="22" fillId="37" borderId="10" xfId="0" applyNumberFormat="1" applyFont="1" applyFill="1" applyBorder="1" applyAlignment="1">
      <alignment horizontal="center" vertical="center" wrapText="1"/>
    </xf>
    <xf numFmtId="43" fontId="30" fillId="37" borderId="10" xfId="0" applyNumberFormat="1" applyFont="1" applyFill="1" applyBorder="1" applyAlignment="1">
      <alignment horizontal="center" vertical="center" wrapText="1"/>
    </xf>
    <xf numFmtId="0" fontId="35" fillId="38" borderId="18" xfId="0" applyFont="1" applyFill="1" applyBorder="1" applyAlignment="1">
      <alignment horizontal="left" wrapText="1"/>
    </xf>
    <xf numFmtId="43" fontId="36" fillId="38" borderId="10" xfId="0" applyNumberFormat="1" applyFont="1" applyFill="1" applyBorder="1" applyAlignment="1">
      <alignment horizontal="center" vertical="center" wrapText="1"/>
    </xf>
    <xf numFmtId="43" fontId="24" fillId="38" borderId="10" xfId="0" applyNumberFormat="1" applyFont="1" applyFill="1" applyBorder="1" applyAlignment="1">
      <alignment horizontal="center" vertical="center" wrapText="1"/>
    </xf>
    <xf numFmtId="0" fontId="24" fillId="37" borderId="17" xfId="0" applyFont="1" applyFill="1" applyBorder="1" applyAlignment="1">
      <alignment horizontal="left" wrapText="1"/>
    </xf>
    <xf numFmtId="43" fontId="22" fillId="37" borderId="15" xfId="0" applyNumberFormat="1" applyFont="1" applyFill="1" applyBorder="1" applyAlignment="1">
      <alignment horizontal="center" vertical="center" wrapText="1"/>
    </xf>
    <xf numFmtId="43" fontId="24" fillId="37" borderId="15" xfId="0" applyNumberFormat="1" applyFont="1" applyFill="1" applyBorder="1" applyAlignment="1">
      <alignment horizontal="center" vertical="center" wrapText="1"/>
    </xf>
  </cellXfs>
  <cellStyles count="42">
    <cellStyle name="20% - Isticanje1" xfId="19" builtinId="30" customBuiltin="1"/>
    <cellStyle name="20% - Isticanje2" xfId="23" builtinId="34" customBuiltin="1"/>
    <cellStyle name="20% - Isticanje3" xfId="27" builtinId="38" customBuiltin="1"/>
    <cellStyle name="20% - Isticanje4" xfId="31" builtinId="42" customBuiltin="1"/>
    <cellStyle name="20% - Isticanje5" xfId="35" builtinId="46" customBuiltin="1"/>
    <cellStyle name="20% - Isticanje6" xfId="39" builtinId="50" customBuiltin="1"/>
    <cellStyle name="40% - Isticanje1" xfId="20" builtinId="31" customBuiltin="1"/>
    <cellStyle name="40% - Isticanje2" xfId="24" builtinId="35" customBuiltin="1"/>
    <cellStyle name="40% - Isticanje3" xfId="28" builtinId="39" customBuiltin="1"/>
    <cellStyle name="40% - Isticanje4" xfId="32" builtinId="43" customBuiltin="1"/>
    <cellStyle name="40% - Isticanje5" xfId="36" builtinId="47" customBuiltin="1"/>
    <cellStyle name="40% - Isticanje6" xfId="40" builtinId="51" customBuiltin="1"/>
    <cellStyle name="60% - Isticanje1" xfId="21" builtinId="32" customBuiltin="1"/>
    <cellStyle name="60% - Isticanje2" xfId="25" builtinId="36" customBuiltin="1"/>
    <cellStyle name="60% - Isticanje3" xfId="29" builtinId="40" customBuiltin="1"/>
    <cellStyle name="60% - Isticanje4" xfId="33" builtinId="44" customBuiltin="1"/>
    <cellStyle name="60% - Isticanje5" xfId="37" builtinId="48" customBuiltin="1"/>
    <cellStyle name="60% - Isticanje6" xfId="41" builtinId="52" customBuiltin="1"/>
    <cellStyle name="Bilješka" xfId="15" builtinId="10" customBuiltin="1"/>
    <cellStyle name="Dobro" xfId="6" builtinId="26" customBuiltin="1"/>
    <cellStyle name="Isticanje1" xfId="18" builtinId="29" customBuiltin="1"/>
    <cellStyle name="Isticanje2" xfId="22" builtinId="33" customBuiltin="1"/>
    <cellStyle name="Isticanje3" xfId="26" builtinId="37" customBuiltin="1"/>
    <cellStyle name="Isticanje4" xfId="30" builtinId="41" customBuiltin="1"/>
    <cellStyle name="Isticanje5" xfId="34" builtinId="45" customBuiltin="1"/>
    <cellStyle name="Isticanje6" xfId="38" builtinId="49" customBuiltin="1"/>
    <cellStyle name="Izlaz" xfId="10" builtinId="21" customBuiltin="1"/>
    <cellStyle name="Izračun" xfId="11" builtinId="22" customBuiltin="1"/>
    <cellStyle name="Loše" xfId="7" builtinId="27" customBuiltin="1"/>
    <cellStyle name="Naslov" xfId="1" builtinId="15" customBuiltin="1"/>
    <cellStyle name="Naslov 1" xfId="2" builtinId="16" customBuiltin="1"/>
    <cellStyle name="Naslov 2" xfId="3" builtinId="17" customBuiltin="1"/>
    <cellStyle name="Naslov 3" xfId="4" builtinId="18" customBuiltin="1"/>
    <cellStyle name="Naslov 4" xfId="5" builtinId="19" customBuiltin="1"/>
    <cellStyle name="Neutralno" xfId="8" builtinId="28" customBuiltin="1"/>
    <cellStyle name="Normalno" xfId="0" builtinId="0"/>
    <cellStyle name="Povezana ćelija" xfId="12" builtinId="24" customBuiltin="1"/>
    <cellStyle name="Provjera ćelije" xfId="13" builtinId="23" customBuiltin="1"/>
    <cellStyle name="Tekst objašnjenja" xfId="16" builtinId="53" customBuiltin="1"/>
    <cellStyle name="Tekst upozorenja" xfId="14" builtinId="11" customBuiltin="1"/>
    <cellStyle name="Ukupni zbroj" xfId="17" builtinId="25" customBuiltin="1"/>
    <cellStyle name="Unos" xfId="9" builtinId="2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280"/>
  <sheetViews>
    <sheetView tabSelected="1" workbookViewId="0">
      <selection activeCell="J12" sqref="J12"/>
    </sheetView>
  </sheetViews>
  <sheetFormatPr defaultColWidth="9.140625" defaultRowHeight="12.75" x14ac:dyDescent="0.15"/>
  <cols>
    <col min="1" max="1" width="37.7109375" style="3" customWidth="1"/>
    <col min="2" max="2" width="15.5703125" style="40" bestFit="1" customWidth="1"/>
    <col min="3" max="3" width="15.5703125" style="41" bestFit="1" customWidth="1"/>
    <col min="4" max="4" width="15.85546875" style="42" bestFit="1" customWidth="1"/>
    <col min="5" max="5" width="9.28515625" style="43" bestFit="1" customWidth="1"/>
    <col min="6" max="16384" width="9.140625" style="3"/>
  </cols>
  <sheetData>
    <row r="1" spans="1:5" ht="13.5" thickBot="1" x14ac:dyDescent="0.2">
      <c r="A1" s="44" t="s">
        <v>71</v>
      </c>
      <c r="B1" s="45"/>
      <c r="C1" s="45"/>
      <c r="D1" s="45"/>
      <c r="E1" s="46"/>
    </row>
    <row r="2" spans="1:5" ht="53.45" customHeight="1" x14ac:dyDescent="0.15">
      <c r="A2" s="22" t="s">
        <v>0</v>
      </c>
      <c r="B2" s="23" t="s">
        <v>68</v>
      </c>
      <c r="C2" s="24" t="s">
        <v>69</v>
      </c>
      <c r="D2" s="24" t="s">
        <v>70</v>
      </c>
      <c r="E2" s="17" t="s">
        <v>67</v>
      </c>
    </row>
    <row r="3" spans="1:5" x14ac:dyDescent="0.15">
      <c r="A3" s="18">
        <v>1</v>
      </c>
      <c r="B3" s="20">
        <v>2</v>
      </c>
      <c r="C3" s="21">
        <v>3</v>
      </c>
      <c r="D3" s="19">
        <v>4</v>
      </c>
      <c r="E3" s="19">
        <v>5</v>
      </c>
    </row>
    <row r="4" spans="1:5" ht="24" x14ac:dyDescent="0.2">
      <c r="A4" s="54" t="s">
        <v>5</v>
      </c>
      <c r="B4" s="55"/>
      <c r="C4" s="55"/>
      <c r="D4" s="56"/>
      <c r="E4" s="56"/>
    </row>
    <row r="5" spans="1:5" x14ac:dyDescent="0.2">
      <c r="A5" s="9" t="s">
        <v>6</v>
      </c>
      <c r="B5" s="25">
        <f>+B7</f>
        <v>787440.42999999993</v>
      </c>
      <c r="C5" s="25">
        <f>+C7</f>
        <v>787440.42999999993</v>
      </c>
      <c r="D5" s="26">
        <f>+D7</f>
        <v>583778.35000000009</v>
      </c>
      <c r="E5" s="26">
        <f>+(D5/C5)*100</f>
        <v>74.136192118050133</v>
      </c>
    </row>
    <row r="6" spans="1:5" ht="24" x14ac:dyDescent="0.2">
      <c r="A6" s="10" t="s">
        <v>7</v>
      </c>
      <c r="B6" s="27"/>
      <c r="C6" s="27"/>
      <c r="D6" s="28"/>
      <c r="E6" s="29"/>
    </row>
    <row r="7" spans="1:5" ht="24" x14ac:dyDescent="0.2">
      <c r="A7" s="48" t="s">
        <v>8</v>
      </c>
      <c r="B7" s="49">
        <f>+B9+B10+B11+B13+B14+B15+B16+B17+B18+B20+B21+B22+B23+B24+B25+B26+B27+B28+B30+B31+B32+B33+B34+B35+B36</f>
        <v>787440.42999999993</v>
      </c>
      <c r="C7" s="49">
        <f>+C9+C10+C11+C13+C14+C15+C16+C17+C18+C20+C21+C22+C23+C24+C25+C26+C27+C28+C30+C31+C32+C33+C34+C35+C36</f>
        <v>787440.42999999993</v>
      </c>
      <c r="D7" s="49">
        <f>+D9+D10+D11+D13+D14+D15+D16+D17+D18+D20+D21+D22+D23+D24+D25+D26+D27+D28+D30+D31+D32+D33+D34+D35+D36</f>
        <v>583778.35000000009</v>
      </c>
      <c r="E7" s="39">
        <f t="shared" ref="E7:E69" si="0">+(D7/C7)*100</f>
        <v>74.136192118050133</v>
      </c>
    </row>
    <row r="8" spans="1:5" s="1" customFormat="1" x14ac:dyDescent="0.2">
      <c r="A8" s="10" t="s">
        <v>9</v>
      </c>
      <c r="B8" s="30"/>
      <c r="C8" s="30"/>
      <c r="D8" s="31"/>
      <c r="E8" s="29"/>
    </row>
    <row r="9" spans="1:5" s="6" customFormat="1" x14ac:dyDescent="0.2">
      <c r="A9" s="11" t="s">
        <v>10</v>
      </c>
      <c r="B9" s="31">
        <v>73000</v>
      </c>
      <c r="C9" s="31">
        <v>73000</v>
      </c>
      <c r="D9" s="31">
        <v>52970.79</v>
      </c>
      <c r="E9" s="26">
        <f t="shared" si="0"/>
        <v>72.562726027397261</v>
      </c>
    </row>
    <row r="10" spans="1:5" s="1" customFormat="1" x14ac:dyDescent="0.2">
      <c r="A10" s="11" t="s">
        <v>11</v>
      </c>
      <c r="B10" s="31">
        <v>150000</v>
      </c>
      <c r="C10" s="31">
        <v>150000</v>
      </c>
      <c r="D10" s="31">
        <v>92627.4</v>
      </c>
      <c r="E10" s="26">
        <f t="shared" si="0"/>
        <v>61.751599999999996</v>
      </c>
    </row>
    <row r="11" spans="1:5" s="1" customFormat="1" x14ac:dyDescent="0.2">
      <c r="A11" s="11" t="s">
        <v>12</v>
      </c>
      <c r="B11" s="31">
        <v>10000</v>
      </c>
      <c r="C11" s="31">
        <v>10000</v>
      </c>
      <c r="D11" s="31">
        <v>5950</v>
      </c>
      <c r="E11" s="26">
        <f t="shared" si="0"/>
        <v>59.5</v>
      </c>
    </row>
    <row r="12" spans="1:5" s="1" customFormat="1" x14ac:dyDescent="0.2">
      <c r="A12" s="10" t="s">
        <v>13</v>
      </c>
      <c r="B12" s="31"/>
      <c r="C12" s="31"/>
      <c r="D12" s="31"/>
      <c r="E12" s="29"/>
    </row>
    <row r="13" spans="1:5" s="1" customFormat="1" x14ac:dyDescent="0.2">
      <c r="A13" s="11" t="s">
        <v>14</v>
      </c>
      <c r="B13" s="31">
        <v>62000</v>
      </c>
      <c r="C13" s="31">
        <v>62000</v>
      </c>
      <c r="D13" s="31">
        <v>66494.95</v>
      </c>
      <c r="E13" s="26">
        <f t="shared" si="0"/>
        <v>107.2499193548387</v>
      </c>
    </row>
    <row r="14" spans="1:5" s="1" customFormat="1" x14ac:dyDescent="0.2">
      <c r="A14" s="11" t="s">
        <v>15</v>
      </c>
      <c r="B14" s="31">
        <v>40000</v>
      </c>
      <c r="C14" s="31">
        <v>40000</v>
      </c>
      <c r="D14" s="31">
        <v>31138.07</v>
      </c>
      <c r="E14" s="26">
        <f t="shared" si="0"/>
        <v>77.845174999999998</v>
      </c>
    </row>
    <row r="15" spans="1:5" s="1" customFormat="1" x14ac:dyDescent="0.2">
      <c r="A15" s="11" t="s">
        <v>16</v>
      </c>
      <c r="B15" s="31">
        <v>231879</v>
      </c>
      <c r="C15" s="31">
        <v>231879</v>
      </c>
      <c r="D15" s="31">
        <v>161584.6</v>
      </c>
      <c r="E15" s="26">
        <f t="shared" si="0"/>
        <v>69.68487875141777</v>
      </c>
    </row>
    <row r="16" spans="1:5" s="1" customFormat="1" x14ac:dyDescent="0.2">
      <c r="A16" s="11" t="s">
        <v>17</v>
      </c>
      <c r="B16" s="31">
        <v>15000</v>
      </c>
      <c r="C16" s="31">
        <v>15000</v>
      </c>
      <c r="D16" s="31">
        <v>21406.19</v>
      </c>
      <c r="E16" s="26">
        <f t="shared" si="0"/>
        <v>142.7079333333333</v>
      </c>
    </row>
    <row r="17" spans="1:5" x14ac:dyDescent="0.2">
      <c r="A17" s="11" t="s">
        <v>18</v>
      </c>
      <c r="B17" s="31">
        <v>7000</v>
      </c>
      <c r="C17" s="31">
        <v>7000</v>
      </c>
      <c r="D17" s="31">
        <v>6541.38</v>
      </c>
      <c r="E17" s="26">
        <f t="shared" si="0"/>
        <v>93.448285714285717</v>
      </c>
    </row>
    <row r="18" spans="1:5" ht="24" x14ac:dyDescent="0.2">
      <c r="A18" s="11" t="s">
        <v>72</v>
      </c>
      <c r="B18" s="31">
        <v>4000</v>
      </c>
      <c r="C18" s="31">
        <v>4000</v>
      </c>
      <c r="D18" s="31">
        <v>2296.94</v>
      </c>
      <c r="E18" s="26">
        <f t="shared" si="0"/>
        <v>57.423500000000004</v>
      </c>
    </row>
    <row r="19" spans="1:5" s="2" customFormat="1" x14ac:dyDescent="0.2">
      <c r="A19" s="10" t="s">
        <v>19</v>
      </c>
      <c r="B19" s="31"/>
      <c r="C19" s="31"/>
      <c r="D19" s="31"/>
      <c r="E19" s="29"/>
    </row>
    <row r="20" spans="1:5" s="4" customFormat="1" x14ac:dyDescent="0.2">
      <c r="A20" s="11" t="s">
        <v>20</v>
      </c>
      <c r="B20" s="31">
        <v>43000</v>
      </c>
      <c r="C20" s="31">
        <v>43000</v>
      </c>
      <c r="D20" s="31">
        <v>18669.919999999998</v>
      </c>
      <c r="E20" s="26">
        <f t="shared" si="0"/>
        <v>43.418418604651158</v>
      </c>
    </row>
    <row r="21" spans="1:5" s="4" customFormat="1" x14ac:dyDescent="0.2">
      <c r="A21" s="11" t="s">
        <v>21</v>
      </c>
      <c r="B21" s="31">
        <v>18480</v>
      </c>
      <c r="C21" s="31">
        <v>18480</v>
      </c>
      <c r="D21" s="31">
        <v>9958.83</v>
      </c>
      <c r="E21" s="26">
        <f t="shared" si="0"/>
        <v>53.889772727272721</v>
      </c>
    </row>
    <row r="22" spans="1:5" s="4" customFormat="1" x14ac:dyDescent="0.2">
      <c r="A22" s="11" t="s">
        <v>73</v>
      </c>
      <c r="B22" s="31">
        <v>800</v>
      </c>
      <c r="C22" s="31">
        <v>800</v>
      </c>
      <c r="D22" s="31">
        <v>9375</v>
      </c>
      <c r="E22" s="26">
        <f t="shared" si="0"/>
        <v>1171.875</v>
      </c>
    </row>
    <row r="23" spans="1:5" x14ac:dyDescent="0.2">
      <c r="A23" s="11" t="s">
        <v>22</v>
      </c>
      <c r="B23" s="31">
        <v>34400</v>
      </c>
      <c r="C23" s="31">
        <v>34400</v>
      </c>
      <c r="D23" s="31">
        <v>20407.919999999998</v>
      </c>
      <c r="E23" s="26">
        <f t="shared" si="0"/>
        <v>59.325348837209305</v>
      </c>
    </row>
    <row r="24" spans="1:5" s="4" customFormat="1" x14ac:dyDescent="0.2">
      <c r="A24" s="11" t="s">
        <v>23</v>
      </c>
      <c r="B24" s="31">
        <v>12000</v>
      </c>
      <c r="C24" s="31">
        <v>12000</v>
      </c>
      <c r="D24" s="31">
        <v>14481.6</v>
      </c>
      <c r="E24" s="26">
        <f t="shared" si="0"/>
        <v>120.68</v>
      </c>
    </row>
    <row r="25" spans="1:5" s="4" customFormat="1" x14ac:dyDescent="0.2">
      <c r="A25" s="11" t="s">
        <v>24</v>
      </c>
      <c r="B25" s="31">
        <v>9000</v>
      </c>
      <c r="C25" s="31">
        <v>9000</v>
      </c>
      <c r="D25" s="31">
        <v>33350</v>
      </c>
      <c r="E25" s="26">
        <f t="shared" si="0"/>
        <v>370.55555555555554</v>
      </c>
    </row>
    <row r="26" spans="1:5" s="4" customFormat="1" x14ac:dyDescent="0.2">
      <c r="A26" s="11" t="s">
        <v>25</v>
      </c>
      <c r="B26" s="31">
        <v>15000</v>
      </c>
      <c r="C26" s="31">
        <v>15000</v>
      </c>
      <c r="D26" s="31">
        <v>13871.16</v>
      </c>
      <c r="E26" s="26">
        <f t="shared" si="0"/>
        <v>92.474400000000003</v>
      </c>
    </row>
    <row r="27" spans="1:5" s="4" customFormat="1" x14ac:dyDescent="0.2">
      <c r="A27" s="11" t="s">
        <v>26</v>
      </c>
      <c r="B27" s="31">
        <v>15000</v>
      </c>
      <c r="C27" s="31">
        <v>15000</v>
      </c>
      <c r="D27" s="31">
        <v>6262.5</v>
      </c>
      <c r="E27" s="26">
        <f t="shared" si="0"/>
        <v>41.75</v>
      </c>
    </row>
    <row r="28" spans="1:5" s="4" customFormat="1" x14ac:dyDescent="0.2">
      <c r="A28" s="11" t="s">
        <v>27</v>
      </c>
      <c r="B28" s="31">
        <v>6830.71</v>
      </c>
      <c r="C28" s="31">
        <v>6830.71</v>
      </c>
      <c r="D28" s="31">
        <v>631.25</v>
      </c>
      <c r="E28" s="26">
        <f t="shared" si="0"/>
        <v>9.2413526558732535</v>
      </c>
    </row>
    <row r="29" spans="1:5" s="1" customFormat="1" x14ac:dyDescent="0.2">
      <c r="A29" s="10" t="s">
        <v>28</v>
      </c>
      <c r="B29" s="31"/>
      <c r="C29" s="31"/>
      <c r="D29" s="31"/>
      <c r="E29" s="29"/>
    </row>
    <row r="30" spans="1:5" x14ac:dyDescent="0.2">
      <c r="A30" s="11" t="s">
        <v>29</v>
      </c>
      <c r="B30" s="31">
        <v>14600.72</v>
      </c>
      <c r="C30" s="31">
        <v>14600.72</v>
      </c>
      <c r="D30" s="31">
        <v>614.91999999999996</v>
      </c>
      <c r="E30" s="26">
        <f t="shared" si="0"/>
        <v>4.2115731279005422</v>
      </c>
    </row>
    <row r="31" spans="1:5" s="4" customFormat="1" x14ac:dyDescent="0.2">
      <c r="A31" s="11" t="s">
        <v>30</v>
      </c>
      <c r="B31" s="31">
        <v>9000</v>
      </c>
      <c r="C31" s="31">
        <v>9000</v>
      </c>
      <c r="D31" s="31">
        <v>828</v>
      </c>
      <c r="E31" s="26">
        <f t="shared" si="0"/>
        <v>9.1999999999999993</v>
      </c>
    </row>
    <row r="32" spans="1:5" s="4" customFormat="1" x14ac:dyDescent="0.2">
      <c r="A32" s="11" t="s">
        <v>31</v>
      </c>
      <c r="B32" s="31">
        <v>300</v>
      </c>
      <c r="C32" s="31">
        <v>300</v>
      </c>
      <c r="D32" s="31">
        <v>250</v>
      </c>
      <c r="E32" s="26">
        <f t="shared" si="0"/>
        <v>83.333333333333343</v>
      </c>
    </row>
    <row r="33" spans="1:5" s="4" customFormat="1" x14ac:dyDescent="0.2">
      <c r="A33" s="11" t="s">
        <v>74</v>
      </c>
      <c r="B33" s="31">
        <v>2000</v>
      </c>
      <c r="C33" s="31">
        <v>2000</v>
      </c>
      <c r="D33" s="31">
        <v>480</v>
      </c>
      <c r="E33" s="26">
        <f t="shared" si="0"/>
        <v>24</v>
      </c>
    </row>
    <row r="34" spans="1:5" s="4" customFormat="1" x14ac:dyDescent="0.2">
      <c r="A34" s="11" t="s">
        <v>32</v>
      </c>
      <c r="B34" s="31">
        <v>13000</v>
      </c>
      <c r="C34" s="31">
        <v>13000</v>
      </c>
      <c r="D34" s="31">
        <v>13507.47</v>
      </c>
      <c r="E34" s="26">
        <f t="shared" si="0"/>
        <v>103.90361538461539</v>
      </c>
    </row>
    <row r="35" spans="1:5" s="4" customFormat="1" ht="24" x14ac:dyDescent="0.2">
      <c r="A35" s="11" t="s">
        <v>75</v>
      </c>
      <c r="B35" s="31">
        <v>1000</v>
      </c>
      <c r="C35" s="31">
        <v>1000</v>
      </c>
      <c r="D35" s="31">
        <v>0</v>
      </c>
      <c r="E35" s="26">
        <f t="shared" si="0"/>
        <v>0</v>
      </c>
    </row>
    <row r="36" spans="1:5" s="4" customFormat="1" x14ac:dyDescent="0.2">
      <c r="A36" s="11" t="s">
        <v>76</v>
      </c>
      <c r="B36" s="31">
        <v>150</v>
      </c>
      <c r="C36" s="31">
        <v>150</v>
      </c>
      <c r="D36" s="31">
        <v>79.459999999999994</v>
      </c>
      <c r="E36" s="26">
        <f t="shared" si="0"/>
        <v>52.973333333333329</v>
      </c>
    </row>
    <row r="37" spans="1:5" s="4" customFormat="1" x14ac:dyDescent="0.2">
      <c r="A37" s="12" t="s">
        <v>79</v>
      </c>
      <c r="B37" s="32">
        <f>+B39</f>
        <v>0</v>
      </c>
      <c r="C37" s="32">
        <f>+C39</f>
        <v>0</v>
      </c>
      <c r="D37" s="32">
        <f>+D39</f>
        <v>0</v>
      </c>
      <c r="E37" s="33"/>
    </row>
    <row r="38" spans="1:5" s="4" customFormat="1" x14ac:dyDescent="0.2">
      <c r="A38" s="10" t="s">
        <v>80</v>
      </c>
      <c r="B38" s="30"/>
      <c r="C38" s="30"/>
      <c r="D38" s="31"/>
      <c r="E38" s="29"/>
    </row>
    <row r="39" spans="1:5" s="4" customFormat="1" x14ac:dyDescent="0.2">
      <c r="A39" s="11" t="s">
        <v>46</v>
      </c>
      <c r="B39" s="31"/>
      <c r="C39" s="31"/>
      <c r="D39" s="31">
        <v>0</v>
      </c>
      <c r="E39" s="29"/>
    </row>
    <row r="40" spans="1:5" s="4" customFormat="1" x14ac:dyDescent="0.2">
      <c r="A40" s="12" t="s">
        <v>77</v>
      </c>
      <c r="B40" s="32">
        <f>+B41</f>
        <v>0</v>
      </c>
      <c r="C40" s="32">
        <f>+C41</f>
        <v>0</v>
      </c>
      <c r="D40" s="32">
        <f>+D41</f>
        <v>87490</v>
      </c>
      <c r="E40" s="33"/>
    </row>
    <row r="41" spans="1:5" s="16" customFormat="1" ht="24" x14ac:dyDescent="0.2">
      <c r="A41" s="48" t="s">
        <v>78</v>
      </c>
      <c r="B41" s="49">
        <f>+B43</f>
        <v>0</v>
      </c>
      <c r="C41" s="49">
        <f>+C43</f>
        <v>0</v>
      </c>
      <c r="D41" s="49">
        <f>+D43</f>
        <v>87490</v>
      </c>
      <c r="E41" s="39"/>
    </row>
    <row r="42" spans="1:5" s="4" customFormat="1" x14ac:dyDescent="0.2">
      <c r="A42" s="10" t="s">
        <v>80</v>
      </c>
      <c r="B42" s="31"/>
      <c r="C42" s="31"/>
      <c r="D42" s="31"/>
      <c r="E42" s="29"/>
    </row>
    <row r="43" spans="1:5" s="4" customFormat="1" x14ac:dyDescent="0.2">
      <c r="A43" s="11" t="s">
        <v>83</v>
      </c>
      <c r="B43" s="31"/>
      <c r="C43" s="31"/>
      <c r="D43" s="31">
        <v>87490</v>
      </c>
      <c r="E43" s="29"/>
    </row>
    <row r="44" spans="1:5" ht="24" x14ac:dyDescent="0.2">
      <c r="A44" s="12" t="s">
        <v>132</v>
      </c>
      <c r="B44" s="32">
        <f>+B45</f>
        <v>0</v>
      </c>
      <c r="C44" s="32">
        <f>+C45</f>
        <v>0</v>
      </c>
      <c r="D44" s="32">
        <f>+D45</f>
        <v>4859.9399999999996</v>
      </c>
      <c r="E44" s="33"/>
    </row>
    <row r="45" spans="1:5" x14ac:dyDescent="0.2">
      <c r="A45" s="48" t="s">
        <v>42</v>
      </c>
      <c r="B45" s="49">
        <f>+B47</f>
        <v>0</v>
      </c>
      <c r="C45" s="49">
        <f>+C47</f>
        <v>0</v>
      </c>
      <c r="D45" s="39">
        <f>+D47</f>
        <v>4859.9399999999996</v>
      </c>
      <c r="E45" s="39"/>
    </row>
    <row r="46" spans="1:5" s="4" customFormat="1" x14ac:dyDescent="0.2">
      <c r="A46" s="11" t="s">
        <v>34</v>
      </c>
      <c r="B46" s="30"/>
      <c r="C46" s="30"/>
      <c r="D46" s="30"/>
      <c r="E46" s="29"/>
    </row>
    <row r="47" spans="1:5" x14ac:dyDescent="0.2">
      <c r="A47" s="11" t="s">
        <v>32</v>
      </c>
      <c r="B47" s="31"/>
      <c r="C47" s="31"/>
      <c r="D47" s="31">
        <v>4859.9399999999996</v>
      </c>
      <c r="E47" s="29"/>
    </row>
    <row r="48" spans="1:5" s="4" customFormat="1" x14ac:dyDescent="0.2">
      <c r="A48" s="12" t="s">
        <v>35</v>
      </c>
      <c r="B48" s="32">
        <f>+B50+B51</f>
        <v>0</v>
      </c>
      <c r="C48" s="32">
        <f>+C50+C51</f>
        <v>0</v>
      </c>
      <c r="D48" s="32">
        <f>+D50+D51</f>
        <v>5202.42</v>
      </c>
      <c r="E48" s="33"/>
    </row>
    <row r="49" spans="1:5" s="4" customFormat="1" x14ac:dyDescent="0.2">
      <c r="A49" s="11" t="s">
        <v>34</v>
      </c>
      <c r="B49" s="30"/>
      <c r="C49" s="30"/>
      <c r="D49" s="30"/>
      <c r="E49" s="29"/>
    </row>
    <row r="50" spans="1:5" s="4" customFormat="1" x14ac:dyDescent="0.2">
      <c r="A50" s="11" t="s">
        <v>36</v>
      </c>
      <c r="B50" s="31"/>
      <c r="C50" s="31"/>
      <c r="D50" s="31">
        <v>3852.42</v>
      </c>
      <c r="E50" s="29"/>
    </row>
    <row r="51" spans="1:5" s="4" customFormat="1" x14ac:dyDescent="0.2">
      <c r="A51" s="11" t="s">
        <v>32</v>
      </c>
      <c r="B51" s="31"/>
      <c r="C51" s="31"/>
      <c r="D51" s="31">
        <v>1350</v>
      </c>
      <c r="E51" s="29"/>
    </row>
    <row r="52" spans="1:5" s="4" customFormat="1" x14ac:dyDescent="0.2">
      <c r="A52" s="11"/>
      <c r="B52" s="31"/>
      <c r="C52" s="31"/>
      <c r="D52" s="31"/>
      <c r="E52" s="29"/>
    </row>
    <row r="53" spans="1:5" s="4" customFormat="1" ht="24" x14ac:dyDescent="0.2">
      <c r="A53" s="12" t="s">
        <v>100</v>
      </c>
      <c r="B53" s="32">
        <f>+B54</f>
        <v>14000</v>
      </c>
      <c r="C53" s="32">
        <f>+C54</f>
        <v>14000</v>
      </c>
      <c r="D53" s="32"/>
      <c r="E53" s="33">
        <f t="shared" si="0"/>
        <v>0</v>
      </c>
    </row>
    <row r="54" spans="1:5" s="4" customFormat="1" x14ac:dyDescent="0.2">
      <c r="A54" s="48" t="s">
        <v>101</v>
      </c>
      <c r="B54" s="49">
        <f>+B56</f>
        <v>14000</v>
      </c>
      <c r="C54" s="49">
        <f>+C56</f>
        <v>14000</v>
      </c>
      <c r="D54" s="49">
        <f>+D56</f>
        <v>0</v>
      </c>
      <c r="E54" s="39">
        <f t="shared" si="0"/>
        <v>0</v>
      </c>
    </row>
    <row r="55" spans="1:5" s="4" customFormat="1" ht="24" x14ac:dyDescent="0.2">
      <c r="A55" s="10" t="s">
        <v>95</v>
      </c>
      <c r="B55" s="31"/>
      <c r="C55" s="31"/>
      <c r="D55" s="31"/>
      <c r="E55" s="29"/>
    </row>
    <row r="56" spans="1:5" s="4" customFormat="1" ht="24" x14ac:dyDescent="0.2">
      <c r="A56" s="11" t="s">
        <v>102</v>
      </c>
      <c r="B56" s="31">
        <v>14000</v>
      </c>
      <c r="C56" s="31">
        <v>14000</v>
      </c>
      <c r="D56" s="31">
        <v>0</v>
      </c>
      <c r="E56" s="29">
        <f t="shared" si="0"/>
        <v>0</v>
      </c>
    </row>
    <row r="57" spans="1:5" s="5" customFormat="1" ht="24" x14ac:dyDescent="0.2">
      <c r="A57" s="12" t="s">
        <v>37</v>
      </c>
      <c r="B57" s="32">
        <f>+B58+B86+B95+B109+B129+B141+B144</f>
        <v>490365.47</v>
      </c>
      <c r="C57" s="32">
        <f>+C58+C86+C95+C109+C129+C141+C144</f>
        <v>490365.47</v>
      </c>
      <c r="D57" s="33">
        <f>+D58+D86+D95+D109+D129+D141+D144</f>
        <v>147279.29</v>
      </c>
      <c r="E57" s="33">
        <f t="shared" si="0"/>
        <v>30.034596440895406</v>
      </c>
    </row>
    <row r="58" spans="1:5" s="4" customFormat="1" ht="24" x14ac:dyDescent="0.2">
      <c r="A58" s="48" t="s">
        <v>38</v>
      </c>
      <c r="B58" s="49">
        <f>+B60+B62+B64+B65+B66+B68+B69+B70+B71+B73+B74+B75+B76+B77+B79+B80+B81+B83+B85</f>
        <v>208000</v>
      </c>
      <c r="C58" s="49">
        <f>+C60+C62+C64+C65+C66+C68+C69+C70+C71+C73+C74+C75+C76+C77+C79+C80+C81+C83+C85</f>
        <v>208000</v>
      </c>
      <c r="D58" s="39">
        <f>+D64+D66+D76+D81+D85</f>
        <v>29551.030000000002</v>
      </c>
      <c r="E58" s="39">
        <f t="shared" si="0"/>
        <v>14.207225961538464</v>
      </c>
    </row>
    <row r="59" spans="1:5" s="16" customFormat="1" x14ac:dyDescent="0.2">
      <c r="A59" s="14" t="s">
        <v>40</v>
      </c>
      <c r="B59" s="30"/>
      <c r="C59" s="30"/>
      <c r="D59" s="29"/>
      <c r="E59" s="29"/>
    </row>
    <row r="60" spans="1:5" s="16" customFormat="1" x14ac:dyDescent="0.2">
      <c r="A60" s="15" t="s">
        <v>41</v>
      </c>
      <c r="B60" s="31">
        <v>20000</v>
      </c>
      <c r="C60" s="31">
        <v>20000</v>
      </c>
      <c r="D60" s="29">
        <v>0</v>
      </c>
      <c r="E60" s="29">
        <f t="shared" si="0"/>
        <v>0</v>
      </c>
    </row>
    <row r="61" spans="1:5" s="16" customFormat="1" x14ac:dyDescent="0.2">
      <c r="A61" s="14" t="s">
        <v>84</v>
      </c>
      <c r="B61" s="30"/>
      <c r="C61" s="30"/>
      <c r="D61" s="29"/>
      <c r="E61" s="29"/>
    </row>
    <row r="62" spans="1:5" s="16" customFormat="1" x14ac:dyDescent="0.2">
      <c r="A62" s="15" t="s">
        <v>57</v>
      </c>
      <c r="B62" s="31">
        <v>2000</v>
      </c>
      <c r="C62" s="31">
        <v>2000</v>
      </c>
      <c r="D62" s="29">
        <v>0</v>
      </c>
      <c r="E62" s="29">
        <f t="shared" si="0"/>
        <v>0</v>
      </c>
    </row>
    <row r="63" spans="1:5" s="16" customFormat="1" x14ac:dyDescent="0.2">
      <c r="A63" s="14" t="s">
        <v>85</v>
      </c>
      <c r="B63" s="31"/>
      <c r="C63" s="31"/>
      <c r="D63" s="29"/>
      <c r="E63" s="29"/>
    </row>
    <row r="64" spans="1:5" s="16" customFormat="1" x14ac:dyDescent="0.2">
      <c r="A64" s="15" t="s">
        <v>10</v>
      </c>
      <c r="B64" s="31">
        <v>20000</v>
      </c>
      <c r="C64" s="31">
        <v>20000</v>
      </c>
      <c r="D64" s="34">
        <v>756</v>
      </c>
      <c r="E64" s="29">
        <f t="shared" si="0"/>
        <v>3.7800000000000002</v>
      </c>
    </row>
    <row r="65" spans="1:5" s="16" customFormat="1" ht="24" x14ac:dyDescent="0.2">
      <c r="A65" s="15" t="s">
        <v>86</v>
      </c>
      <c r="B65" s="31">
        <v>7000</v>
      </c>
      <c r="C65" s="31">
        <v>7000</v>
      </c>
      <c r="D65" s="29">
        <v>0</v>
      </c>
      <c r="E65" s="29">
        <f t="shared" si="0"/>
        <v>0</v>
      </c>
    </row>
    <row r="66" spans="1:5" s="16" customFormat="1" x14ac:dyDescent="0.2">
      <c r="A66" s="15" t="s">
        <v>12</v>
      </c>
      <c r="B66" s="31">
        <v>10000</v>
      </c>
      <c r="C66" s="31">
        <v>10000</v>
      </c>
      <c r="D66" s="34">
        <v>1700</v>
      </c>
      <c r="E66" s="29">
        <f t="shared" si="0"/>
        <v>17</v>
      </c>
    </row>
    <row r="67" spans="1:5" s="16" customFormat="1" x14ac:dyDescent="0.2">
      <c r="A67" s="14" t="s">
        <v>82</v>
      </c>
      <c r="B67" s="31"/>
      <c r="C67" s="31"/>
      <c r="D67" s="29"/>
      <c r="E67" s="29"/>
    </row>
    <row r="68" spans="1:5" s="16" customFormat="1" ht="24" x14ac:dyDescent="0.2">
      <c r="A68" s="15" t="s">
        <v>81</v>
      </c>
      <c r="B68" s="31">
        <v>10000</v>
      </c>
      <c r="C68" s="31">
        <v>10000</v>
      </c>
      <c r="D68" s="29">
        <v>0</v>
      </c>
      <c r="E68" s="29">
        <f t="shared" si="0"/>
        <v>0</v>
      </c>
    </row>
    <row r="69" spans="1:5" s="16" customFormat="1" x14ac:dyDescent="0.2">
      <c r="A69" s="15" t="s">
        <v>15</v>
      </c>
      <c r="B69" s="31">
        <v>5000</v>
      </c>
      <c r="C69" s="31">
        <v>5000</v>
      </c>
      <c r="D69" s="29">
        <v>0</v>
      </c>
      <c r="E69" s="29">
        <f t="shared" si="0"/>
        <v>0</v>
      </c>
    </row>
    <row r="70" spans="1:5" s="16" customFormat="1" x14ac:dyDescent="0.2">
      <c r="A70" s="15" t="s">
        <v>18</v>
      </c>
      <c r="B70" s="31">
        <v>3000</v>
      </c>
      <c r="C70" s="31">
        <v>3000</v>
      </c>
      <c r="D70" s="29">
        <v>0</v>
      </c>
      <c r="E70" s="29">
        <f t="shared" ref="E70:E133" si="1">+(D70/C70)*100</f>
        <v>0</v>
      </c>
    </row>
    <row r="71" spans="1:5" s="16" customFormat="1" ht="24" x14ac:dyDescent="0.2">
      <c r="A71" s="15" t="s">
        <v>72</v>
      </c>
      <c r="B71" s="31">
        <v>1000</v>
      </c>
      <c r="C71" s="31">
        <v>1000</v>
      </c>
      <c r="D71" s="29">
        <v>0</v>
      </c>
      <c r="E71" s="29">
        <f t="shared" si="1"/>
        <v>0</v>
      </c>
    </row>
    <row r="72" spans="1:5" s="16" customFormat="1" x14ac:dyDescent="0.2">
      <c r="A72" s="14" t="s">
        <v>87</v>
      </c>
      <c r="B72" s="31"/>
      <c r="C72" s="31"/>
      <c r="D72" s="29"/>
      <c r="E72" s="29"/>
    </row>
    <row r="73" spans="1:5" s="16" customFormat="1" x14ac:dyDescent="0.2">
      <c r="A73" s="15" t="s">
        <v>20</v>
      </c>
      <c r="B73" s="31">
        <v>1000</v>
      </c>
      <c r="C73" s="31">
        <v>1000</v>
      </c>
      <c r="D73" s="29">
        <v>0</v>
      </c>
      <c r="E73" s="29">
        <f t="shared" si="1"/>
        <v>0</v>
      </c>
    </row>
    <row r="74" spans="1:5" s="16" customFormat="1" x14ac:dyDescent="0.2">
      <c r="A74" s="15" t="s">
        <v>21</v>
      </c>
      <c r="B74" s="31">
        <v>1000</v>
      </c>
      <c r="C74" s="31">
        <v>1000</v>
      </c>
      <c r="D74" s="29">
        <v>0</v>
      </c>
      <c r="E74" s="29">
        <f t="shared" si="1"/>
        <v>0</v>
      </c>
    </row>
    <row r="75" spans="1:5" s="16" customFormat="1" x14ac:dyDescent="0.2">
      <c r="A75" s="15" t="s">
        <v>23</v>
      </c>
      <c r="B75" s="31">
        <v>30000</v>
      </c>
      <c r="C75" s="31">
        <v>30000</v>
      </c>
      <c r="D75" s="29">
        <v>0</v>
      </c>
      <c r="E75" s="29">
        <f t="shared" si="1"/>
        <v>0</v>
      </c>
    </row>
    <row r="76" spans="1:5" s="16" customFormat="1" x14ac:dyDescent="0.2">
      <c r="A76" s="15" t="s">
        <v>25</v>
      </c>
      <c r="B76" s="31">
        <v>3000</v>
      </c>
      <c r="C76" s="31">
        <v>3000</v>
      </c>
      <c r="D76" s="34">
        <v>14442.11</v>
      </c>
      <c r="E76" s="29">
        <f t="shared" si="1"/>
        <v>481.40366666666665</v>
      </c>
    </row>
    <row r="77" spans="1:5" s="16" customFormat="1" x14ac:dyDescent="0.2">
      <c r="A77" s="15" t="s">
        <v>27</v>
      </c>
      <c r="B77" s="31">
        <v>15000</v>
      </c>
      <c r="C77" s="31">
        <v>15000</v>
      </c>
      <c r="D77" s="34">
        <v>0</v>
      </c>
      <c r="E77" s="29">
        <f t="shared" si="1"/>
        <v>0</v>
      </c>
    </row>
    <row r="78" spans="1:5" s="4" customFormat="1" x14ac:dyDescent="0.2">
      <c r="A78" s="10" t="s">
        <v>34</v>
      </c>
      <c r="B78" s="30"/>
      <c r="C78" s="30"/>
      <c r="D78" s="31"/>
      <c r="E78" s="29"/>
    </row>
    <row r="79" spans="1:5" s="4" customFormat="1" x14ac:dyDescent="0.2">
      <c r="A79" s="11" t="s">
        <v>29</v>
      </c>
      <c r="B79" s="31">
        <v>10000</v>
      </c>
      <c r="C79" s="31">
        <v>10000</v>
      </c>
      <c r="D79" s="31">
        <v>0</v>
      </c>
      <c r="E79" s="29">
        <f t="shared" si="1"/>
        <v>0</v>
      </c>
    </row>
    <row r="80" spans="1:5" s="4" customFormat="1" x14ac:dyDescent="0.2">
      <c r="A80" s="11" t="s">
        <v>30</v>
      </c>
      <c r="B80" s="31">
        <v>25000</v>
      </c>
      <c r="C80" s="31">
        <v>25000</v>
      </c>
      <c r="D80" s="31">
        <v>0</v>
      </c>
      <c r="E80" s="29">
        <f t="shared" si="1"/>
        <v>0</v>
      </c>
    </row>
    <row r="81" spans="1:8" s="4" customFormat="1" x14ac:dyDescent="0.2">
      <c r="A81" s="11" t="s">
        <v>32</v>
      </c>
      <c r="B81" s="31">
        <v>25000</v>
      </c>
      <c r="C81" s="31">
        <v>25000</v>
      </c>
      <c r="D81" s="31">
        <v>9800.02</v>
      </c>
      <c r="E81" s="29">
        <f t="shared" si="1"/>
        <v>39.200080000000007</v>
      </c>
      <c r="H81" s="7"/>
    </row>
    <row r="82" spans="1:8" s="4" customFormat="1" x14ac:dyDescent="0.2">
      <c r="A82" s="11" t="s">
        <v>33</v>
      </c>
      <c r="B82" s="31"/>
      <c r="C82" s="31"/>
      <c r="D82" s="31"/>
      <c r="E82" s="29"/>
    </row>
    <row r="83" spans="1:8" x14ac:dyDescent="0.2">
      <c r="A83" s="11" t="s">
        <v>46</v>
      </c>
      <c r="B83" s="31">
        <v>15000</v>
      </c>
      <c r="C83" s="31">
        <v>15000</v>
      </c>
      <c r="D83" s="31">
        <v>0</v>
      </c>
      <c r="E83" s="29">
        <f t="shared" si="1"/>
        <v>0</v>
      </c>
    </row>
    <row r="84" spans="1:8" ht="24" x14ac:dyDescent="0.2">
      <c r="A84" s="10" t="s">
        <v>88</v>
      </c>
      <c r="B84" s="31"/>
      <c r="C84" s="31"/>
      <c r="D84" s="31"/>
      <c r="E84" s="29"/>
    </row>
    <row r="85" spans="1:8" x14ac:dyDescent="0.2">
      <c r="A85" s="11" t="s">
        <v>49</v>
      </c>
      <c r="B85" s="31">
        <v>5000</v>
      </c>
      <c r="C85" s="31">
        <v>5000</v>
      </c>
      <c r="D85" s="31">
        <v>2852.9</v>
      </c>
      <c r="E85" s="29">
        <f t="shared" si="1"/>
        <v>57.058</v>
      </c>
    </row>
    <row r="86" spans="1:8" s="5" customFormat="1" ht="11.25" customHeight="1" x14ac:dyDescent="0.2">
      <c r="A86" s="48" t="s">
        <v>39</v>
      </c>
      <c r="B86" s="49">
        <f>+B88+B90+B92+B93+B94</f>
        <v>65000</v>
      </c>
      <c r="C86" s="49">
        <f>+C88+C90+C92+C93+C94</f>
        <v>65000</v>
      </c>
      <c r="D86" s="39">
        <f>+D88</f>
        <v>706</v>
      </c>
      <c r="E86" s="39">
        <f t="shared" si="1"/>
        <v>1.0861538461538462</v>
      </c>
    </row>
    <row r="87" spans="1:8" x14ac:dyDescent="0.2">
      <c r="A87" s="14" t="s">
        <v>85</v>
      </c>
      <c r="B87" s="30"/>
      <c r="C87" s="30"/>
      <c r="D87" s="31"/>
      <c r="E87" s="29"/>
    </row>
    <row r="88" spans="1:8" s="4" customFormat="1" x14ac:dyDescent="0.2">
      <c r="A88" s="15" t="s">
        <v>10</v>
      </c>
      <c r="B88" s="31">
        <v>10000</v>
      </c>
      <c r="C88" s="31">
        <v>10000</v>
      </c>
      <c r="D88" s="34">
        <v>706</v>
      </c>
      <c r="E88" s="29">
        <f t="shared" si="1"/>
        <v>7.06</v>
      </c>
    </row>
    <row r="89" spans="1:8" s="4" customFormat="1" x14ac:dyDescent="0.2">
      <c r="A89" s="14" t="s">
        <v>82</v>
      </c>
      <c r="B89" s="31"/>
      <c r="C89" s="31"/>
      <c r="D89" s="34"/>
      <c r="E89" s="29"/>
    </row>
    <row r="90" spans="1:8" s="4" customFormat="1" ht="24" x14ac:dyDescent="0.2">
      <c r="A90" s="15" t="s">
        <v>81</v>
      </c>
      <c r="B90" s="31">
        <v>10000</v>
      </c>
      <c r="C90" s="31">
        <v>10000</v>
      </c>
      <c r="D90" s="34">
        <v>0</v>
      </c>
      <c r="E90" s="29">
        <f t="shared" si="1"/>
        <v>0</v>
      </c>
    </row>
    <row r="91" spans="1:8" s="4" customFormat="1" x14ac:dyDescent="0.2">
      <c r="A91" s="10" t="s">
        <v>34</v>
      </c>
      <c r="B91" s="30"/>
      <c r="C91" s="30"/>
      <c r="D91" s="31"/>
      <c r="E91" s="29"/>
    </row>
    <row r="92" spans="1:8" s="4" customFormat="1" x14ac:dyDescent="0.2">
      <c r="A92" s="11" t="s">
        <v>29</v>
      </c>
      <c r="B92" s="31">
        <v>15000</v>
      </c>
      <c r="C92" s="31">
        <v>15000</v>
      </c>
      <c r="D92" s="31">
        <v>0</v>
      </c>
      <c r="E92" s="29">
        <f t="shared" si="1"/>
        <v>0</v>
      </c>
    </row>
    <row r="93" spans="1:8" s="4" customFormat="1" x14ac:dyDescent="0.2">
      <c r="A93" s="11" t="s">
        <v>30</v>
      </c>
      <c r="B93" s="31">
        <v>10000</v>
      </c>
      <c r="C93" s="31">
        <v>10000</v>
      </c>
      <c r="D93" s="34">
        <v>0</v>
      </c>
      <c r="E93" s="29">
        <f t="shared" si="1"/>
        <v>0</v>
      </c>
    </row>
    <row r="94" spans="1:8" s="4" customFormat="1" x14ac:dyDescent="0.2">
      <c r="A94" s="11" t="s">
        <v>32</v>
      </c>
      <c r="B94" s="31">
        <v>20000</v>
      </c>
      <c r="C94" s="31">
        <v>20000</v>
      </c>
      <c r="D94" s="34">
        <v>0</v>
      </c>
      <c r="E94" s="29">
        <f t="shared" si="1"/>
        <v>0</v>
      </c>
    </row>
    <row r="95" spans="1:8" s="4" customFormat="1" ht="24" x14ac:dyDescent="0.2">
      <c r="A95" s="48" t="s">
        <v>50</v>
      </c>
      <c r="B95" s="49">
        <f>+B97+B98+B99+B100+B104+B106+B108</f>
        <v>35865.47</v>
      </c>
      <c r="C95" s="49">
        <f>+C97+C98+C99+C100+C104+C106+C108</f>
        <v>35865.47</v>
      </c>
      <c r="D95" s="39">
        <f>+D98+D102+D104</f>
        <v>21118.34</v>
      </c>
      <c r="E95" s="39">
        <f t="shared" si="1"/>
        <v>58.88209467211778</v>
      </c>
    </row>
    <row r="96" spans="1:8" s="16" customFormat="1" x14ac:dyDescent="0.2">
      <c r="A96" s="14" t="s">
        <v>1</v>
      </c>
      <c r="B96" s="31"/>
      <c r="C96" s="31"/>
      <c r="D96" s="34"/>
      <c r="E96" s="29"/>
    </row>
    <row r="97" spans="1:5" s="16" customFormat="1" ht="24" x14ac:dyDescent="0.2">
      <c r="A97" s="15" t="s">
        <v>81</v>
      </c>
      <c r="B97" s="31">
        <v>7000</v>
      </c>
      <c r="C97" s="31">
        <v>7000</v>
      </c>
      <c r="D97" s="34"/>
      <c r="E97" s="29">
        <f t="shared" si="1"/>
        <v>0</v>
      </c>
    </row>
    <row r="98" spans="1:5" s="16" customFormat="1" x14ac:dyDescent="0.2">
      <c r="A98" s="15" t="s">
        <v>2</v>
      </c>
      <c r="B98" s="31">
        <v>5000</v>
      </c>
      <c r="C98" s="31">
        <v>5000</v>
      </c>
      <c r="D98" s="34">
        <v>3447</v>
      </c>
      <c r="E98" s="29">
        <f t="shared" si="1"/>
        <v>68.94</v>
      </c>
    </row>
    <row r="99" spans="1:5" s="16" customFormat="1" x14ac:dyDescent="0.2">
      <c r="A99" s="15" t="s">
        <v>18</v>
      </c>
      <c r="B99" s="31">
        <v>3000</v>
      </c>
      <c r="C99" s="31">
        <v>3000</v>
      </c>
      <c r="D99" s="34">
        <v>0</v>
      </c>
      <c r="E99" s="29">
        <f t="shared" si="1"/>
        <v>0</v>
      </c>
    </row>
    <row r="100" spans="1:5" s="16" customFormat="1" ht="24" x14ac:dyDescent="0.2">
      <c r="A100" s="15" t="s">
        <v>72</v>
      </c>
      <c r="B100" s="31">
        <v>4805.47</v>
      </c>
      <c r="C100" s="31">
        <v>4805.47</v>
      </c>
      <c r="D100" s="34"/>
      <c r="E100" s="29">
        <f t="shared" si="1"/>
        <v>0</v>
      </c>
    </row>
    <row r="101" spans="1:5" s="16" customFormat="1" x14ac:dyDescent="0.2">
      <c r="A101" s="14" t="s">
        <v>87</v>
      </c>
      <c r="B101" s="31"/>
      <c r="C101" s="31"/>
      <c r="D101" s="34"/>
      <c r="E101" s="29"/>
    </row>
    <row r="102" spans="1:5" s="16" customFormat="1" x14ac:dyDescent="0.2">
      <c r="A102" s="15" t="s">
        <v>89</v>
      </c>
      <c r="B102" s="31"/>
      <c r="C102" s="31"/>
      <c r="D102" s="34">
        <v>1270</v>
      </c>
      <c r="E102" s="29"/>
    </row>
    <row r="103" spans="1:5" s="16" customFormat="1" x14ac:dyDescent="0.2">
      <c r="A103" s="10" t="s">
        <v>34</v>
      </c>
      <c r="B103" s="31"/>
      <c r="C103" s="31"/>
      <c r="D103" s="34"/>
      <c r="E103" s="29"/>
    </row>
    <row r="104" spans="1:5" s="16" customFormat="1" x14ac:dyDescent="0.2">
      <c r="A104" s="11" t="s">
        <v>32</v>
      </c>
      <c r="B104" s="31">
        <v>12000</v>
      </c>
      <c r="C104" s="31">
        <v>12000</v>
      </c>
      <c r="D104" s="34">
        <v>16401.34</v>
      </c>
      <c r="E104" s="29">
        <f t="shared" si="1"/>
        <v>136.67783333333335</v>
      </c>
    </row>
    <row r="105" spans="1:5" s="4" customFormat="1" x14ac:dyDescent="0.2">
      <c r="A105" s="11" t="s">
        <v>33</v>
      </c>
      <c r="B105" s="31"/>
      <c r="C105" s="31"/>
      <c r="D105" s="31"/>
      <c r="E105" s="29"/>
    </row>
    <row r="106" spans="1:5" x14ac:dyDescent="0.2">
      <c r="A106" s="11" t="s">
        <v>46</v>
      </c>
      <c r="B106" s="31">
        <v>4060</v>
      </c>
      <c r="C106" s="31">
        <v>4060</v>
      </c>
      <c r="D106" s="31">
        <v>0</v>
      </c>
      <c r="E106" s="29">
        <f t="shared" si="1"/>
        <v>0</v>
      </c>
    </row>
    <row r="107" spans="1:5" ht="24" x14ac:dyDescent="0.2">
      <c r="A107" s="10" t="s">
        <v>88</v>
      </c>
      <c r="B107" s="31"/>
      <c r="C107" s="31"/>
      <c r="D107" s="31"/>
      <c r="E107" s="29"/>
    </row>
    <row r="108" spans="1:5" x14ac:dyDescent="0.2">
      <c r="A108" s="11" t="s">
        <v>49</v>
      </c>
      <c r="B108" s="31"/>
      <c r="C108" s="31"/>
      <c r="D108" s="31"/>
      <c r="E108" s="29"/>
    </row>
    <row r="109" spans="1:5" s="5" customFormat="1" x14ac:dyDescent="0.2">
      <c r="A109" s="48" t="s">
        <v>45</v>
      </c>
      <c r="B109" s="49">
        <f>+B113+B115+B117+B118+B123+B125+B126</f>
        <v>114500</v>
      </c>
      <c r="C109" s="49">
        <f>+C113+C115+C117+C118+C123+C125+C126</f>
        <v>114500</v>
      </c>
      <c r="D109" s="49">
        <f>+D111+D120+D122</f>
        <v>92903.920000000013</v>
      </c>
      <c r="E109" s="39">
        <f t="shared" si="1"/>
        <v>81.138794759825345</v>
      </c>
    </row>
    <row r="110" spans="1:5" s="4" customFormat="1" x14ac:dyDescent="0.2">
      <c r="A110" s="10" t="s">
        <v>43</v>
      </c>
      <c r="B110" s="30"/>
      <c r="C110" s="30"/>
      <c r="D110" s="31"/>
      <c r="E110" s="29"/>
    </row>
    <row r="111" spans="1:5" x14ac:dyDescent="0.2">
      <c r="A111" s="11" t="s">
        <v>112</v>
      </c>
      <c r="B111" s="31"/>
      <c r="C111" s="31"/>
      <c r="D111" s="31">
        <v>68716.100000000006</v>
      </c>
      <c r="E111" s="29"/>
    </row>
    <row r="112" spans="1:5" x14ac:dyDescent="0.2">
      <c r="A112" s="11" t="s">
        <v>40</v>
      </c>
      <c r="B112" s="31"/>
      <c r="C112" s="31"/>
      <c r="D112" s="31"/>
      <c r="E112" s="29"/>
    </row>
    <row r="113" spans="1:5" x14ac:dyDescent="0.2">
      <c r="A113" s="11" t="s">
        <v>41</v>
      </c>
      <c r="B113" s="31">
        <v>15000</v>
      </c>
      <c r="C113" s="31">
        <v>15000</v>
      </c>
      <c r="D113" s="31">
        <v>0</v>
      </c>
      <c r="E113" s="29">
        <f t="shared" si="1"/>
        <v>0</v>
      </c>
    </row>
    <row r="114" spans="1:5" x14ac:dyDescent="0.2">
      <c r="A114" s="14" t="s">
        <v>85</v>
      </c>
      <c r="B114" s="31"/>
      <c r="C114" s="31"/>
      <c r="D114" s="31"/>
      <c r="E114" s="29"/>
    </row>
    <row r="115" spans="1:5" x14ac:dyDescent="0.2">
      <c r="A115" s="15" t="s">
        <v>10</v>
      </c>
      <c r="B115" s="31">
        <v>15000</v>
      </c>
      <c r="C115" s="31">
        <v>15000</v>
      </c>
      <c r="D115" s="31">
        <v>0</v>
      </c>
      <c r="E115" s="29">
        <f t="shared" si="1"/>
        <v>0</v>
      </c>
    </row>
    <row r="116" spans="1:5" x14ac:dyDescent="0.2">
      <c r="A116" s="14" t="s">
        <v>1</v>
      </c>
      <c r="B116" s="31"/>
      <c r="C116" s="31"/>
      <c r="D116" s="31"/>
      <c r="E116" s="29"/>
    </row>
    <row r="117" spans="1:5" x14ac:dyDescent="0.2">
      <c r="A117" s="15" t="s">
        <v>2</v>
      </c>
      <c r="B117" s="31">
        <v>30000</v>
      </c>
      <c r="C117" s="31">
        <v>30000</v>
      </c>
      <c r="D117" s="31">
        <v>0</v>
      </c>
      <c r="E117" s="29">
        <f t="shared" si="1"/>
        <v>0</v>
      </c>
    </row>
    <row r="118" spans="1:5" x14ac:dyDescent="0.2">
      <c r="A118" s="15" t="s">
        <v>18</v>
      </c>
      <c r="B118" s="31">
        <v>20000</v>
      </c>
      <c r="C118" s="31">
        <v>20000</v>
      </c>
      <c r="D118" s="31">
        <v>0</v>
      </c>
      <c r="E118" s="29">
        <f t="shared" si="1"/>
        <v>0</v>
      </c>
    </row>
    <row r="119" spans="1:5" s="4" customFormat="1" x14ac:dyDescent="0.2">
      <c r="A119" s="14" t="s">
        <v>87</v>
      </c>
      <c r="B119" s="31"/>
      <c r="C119" s="31"/>
      <c r="D119" s="31"/>
      <c r="E119" s="29"/>
    </row>
    <row r="120" spans="1:5" x14ac:dyDescent="0.2">
      <c r="A120" s="15" t="s">
        <v>89</v>
      </c>
      <c r="B120" s="31"/>
      <c r="C120" s="31"/>
      <c r="D120" s="31">
        <v>3292</v>
      </c>
      <c r="E120" s="29"/>
    </row>
    <row r="121" spans="1:5" s="4" customFormat="1" x14ac:dyDescent="0.2">
      <c r="A121" s="10" t="s">
        <v>34</v>
      </c>
      <c r="B121" s="31"/>
      <c r="C121" s="31"/>
      <c r="D121" s="31"/>
      <c r="E121" s="29"/>
    </row>
    <row r="122" spans="1:5" s="4" customFormat="1" x14ac:dyDescent="0.2">
      <c r="A122" s="11" t="s">
        <v>44</v>
      </c>
      <c r="B122" s="31"/>
      <c r="C122" s="31"/>
      <c r="D122" s="31">
        <v>20895.82</v>
      </c>
      <c r="E122" s="29"/>
    </row>
    <row r="123" spans="1:5" s="4" customFormat="1" x14ac:dyDescent="0.2">
      <c r="A123" s="11" t="s">
        <v>32</v>
      </c>
      <c r="B123" s="31">
        <v>10000</v>
      </c>
      <c r="C123" s="31">
        <v>10000</v>
      </c>
      <c r="D123" s="31">
        <v>0</v>
      </c>
      <c r="E123" s="29">
        <f t="shared" si="1"/>
        <v>0</v>
      </c>
    </row>
    <row r="124" spans="1:5" s="4" customFormat="1" x14ac:dyDescent="0.2">
      <c r="A124" s="10" t="s">
        <v>47</v>
      </c>
      <c r="B124" s="31"/>
      <c r="C124" s="31"/>
      <c r="D124" s="31"/>
      <c r="E124" s="29"/>
    </row>
    <row r="125" spans="1:5" s="4" customFormat="1" x14ac:dyDescent="0.2">
      <c r="A125" s="11" t="s">
        <v>46</v>
      </c>
      <c r="B125" s="31">
        <v>4500</v>
      </c>
      <c r="C125" s="31">
        <v>4500</v>
      </c>
      <c r="D125" s="31">
        <v>0</v>
      </c>
      <c r="E125" s="29">
        <f t="shared" si="1"/>
        <v>0</v>
      </c>
    </row>
    <row r="126" spans="1:5" ht="24" x14ac:dyDescent="0.2">
      <c r="A126" s="11" t="s">
        <v>90</v>
      </c>
      <c r="B126" s="31">
        <v>20000</v>
      </c>
      <c r="C126" s="31">
        <v>20000</v>
      </c>
      <c r="D126" s="31"/>
      <c r="E126" s="29">
        <f t="shared" si="1"/>
        <v>0</v>
      </c>
    </row>
    <row r="127" spans="1:5" s="1" customFormat="1" x14ac:dyDescent="0.2">
      <c r="A127" s="10" t="s">
        <v>48</v>
      </c>
      <c r="B127" s="30"/>
      <c r="C127" s="30"/>
      <c r="D127" s="31"/>
      <c r="E127" s="29"/>
    </row>
    <row r="128" spans="1:5" s="1" customFormat="1" x14ac:dyDescent="0.2">
      <c r="A128" s="11" t="s">
        <v>49</v>
      </c>
      <c r="B128" s="31"/>
      <c r="C128" s="31"/>
      <c r="D128" s="31"/>
      <c r="E128" s="29"/>
    </row>
    <row r="129" spans="1:5" s="47" customFormat="1" x14ac:dyDescent="0.2">
      <c r="A129" s="48" t="s">
        <v>91</v>
      </c>
      <c r="B129" s="49">
        <f>+B131+B133+B135+B136+B138+B140</f>
        <v>17000</v>
      </c>
      <c r="C129" s="49">
        <f>+C131+C133+C135+C136+C138+C140</f>
        <v>17000</v>
      </c>
      <c r="D129" s="39">
        <f>+D138</f>
        <v>2500</v>
      </c>
      <c r="E129" s="39">
        <f t="shared" si="1"/>
        <v>14.705882352941178</v>
      </c>
    </row>
    <row r="130" spans="1:5" s="1" customFormat="1" x14ac:dyDescent="0.2">
      <c r="A130" s="14" t="s">
        <v>85</v>
      </c>
      <c r="B130" s="31"/>
      <c r="C130" s="31"/>
      <c r="D130" s="31"/>
      <c r="E130" s="29"/>
    </row>
    <row r="131" spans="1:5" s="1" customFormat="1" x14ac:dyDescent="0.2">
      <c r="A131" s="15" t="s">
        <v>10</v>
      </c>
      <c r="B131" s="31">
        <v>5000</v>
      </c>
      <c r="C131" s="31">
        <v>5000</v>
      </c>
      <c r="D131" s="31">
        <v>0</v>
      </c>
      <c r="E131" s="29">
        <f t="shared" si="1"/>
        <v>0</v>
      </c>
    </row>
    <row r="132" spans="1:5" s="1" customFormat="1" x14ac:dyDescent="0.2">
      <c r="A132" s="14" t="s">
        <v>1</v>
      </c>
      <c r="B132" s="31"/>
      <c r="C132" s="31"/>
      <c r="D132" s="31"/>
      <c r="E132" s="29"/>
    </row>
    <row r="133" spans="1:5" s="1" customFormat="1" x14ac:dyDescent="0.2">
      <c r="A133" s="15" t="s">
        <v>2</v>
      </c>
      <c r="B133" s="31">
        <v>3000</v>
      </c>
      <c r="C133" s="31">
        <v>3000</v>
      </c>
      <c r="D133" s="31">
        <v>0</v>
      </c>
      <c r="E133" s="29">
        <f t="shared" si="1"/>
        <v>0</v>
      </c>
    </row>
    <row r="134" spans="1:5" s="1" customFormat="1" x14ac:dyDescent="0.2">
      <c r="A134" s="14" t="s">
        <v>87</v>
      </c>
      <c r="B134" s="31"/>
      <c r="C134" s="31"/>
      <c r="D134" s="31"/>
      <c r="E134" s="29"/>
    </row>
    <row r="135" spans="1:5" s="1" customFormat="1" x14ac:dyDescent="0.2">
      <c r="A135" s="15" t="s">
        <v>3</v>
      </c>
      <c r="B135" s="31">
        <v>2000</v>
      </c>
      <c r="C135" s="31">
        <v>2000</v>
      </c>
      <c r="D135" s="31">
        <v>0</v>
      </c>
      <c r="E135" s="29">
        <f t="shared" ref="E135:E195" si="2">+(D135/C135)*100</f>
        <v>0</v>
      </c>
    </row>
    <row r="136" spans="1:5" s="1" customFormat="1" x14ac:dyDescent="0.2">
      <c r="A136" s="15" t="s">
        <v>25</v>
      </c>
      <c r="B136" s="31">
        <v>5000</v>
      </c>
      <c r="C136" s="31">
        <v>5000</v>
      </c>
      <c r="D136" s="31">
        <v>0</v>
      </c>
      <c r="E136" s="29">
        <f t="shared" si="2"/>
        <v>0</v>
      </c>
    </row>
    <row r="137" spans="1:5" s="1" customFormat="1" x14ac:dyDescent="0.2">
      <c r="A137" s="10" t="s">
        <v>34</v>
      </c>
      <c r="B137" s="31"/>
      <c r="C137" s="31"/>
      <c r="D137" s="31"/>
      <c r="E137" s="29"/>
    </row>
    <row r="138" spans="1:5" s="1" customFormat="1" x14ac:dyDescent="0.2">
      <c r="A138" s="11" t="s">
        <v>32</v>
      </c>
      <c r="B138" s="31"/>
      <c r="C138" s="31"/>
      <c r="D138" s="31">
        <v>2500</v>
      </c>
      <c r="E138" s="29"/>
    </row>
    <row r="139" spans="1:5" s="1" customFormat="1" x14ac:dyDescent="0.2">
      <c r="A139" s="10" t="s">
        <v>47</v>
      </c>
      <c r="B139" s="31"/>
      <c r="C139" s="31"/>
      <c r="D139" s="31"/>
      <c r="E139" s="29"/>
    </row>
    <row r="140" spans="1:5" s="1" customFormat="1" x14ac:dyDescent="0.2">
      <c r="A140" s="11" t="s">
        <v>92</v>
      </c>
      <c r="B140" s="31">
        <v>2000</v>
      </c>
      <c r="C140" s="31">
        <v>2000</v>
      </c>
      <c r="D140" s="31">
        <v>0</v>
      </c>
      <c r="E140" s="29">
        <f t="shared" si="2"/>
        <v>0</v>
      </c>
    </row>
    <row r="141" spans="1:5" s="47" customFormat="1" ht="24" x14ac:dyDescent="0.2">
      <c r="A141" s="48" t="s">
        <v>51</v>
      </c>
      <c r="B141" s="49">
        <f>+B143</f>
        <v>40000</v>
      </c>
      <c r="C141" s="49">
        <f>+C143</f>
        <v>40000</v>
      </c>
      <c r="D141" s="39">
        <f>+D143</f>
        <v>500</v>
      </c>
      <c r="E141" s="39">
        <f t="shared" si="2"/>
        <v>1.25</v>
      </c>
    </row>
    <row r="142" spans="1:5" x14ac:dyDescent="0.2">
      <c r="A142" s="11" t="s">
        <v>34</v>
      </c>
      <c r="B142" s="30"/>
      <c r="C142" s="30"/>
      <c r="D142" s="30"/>
      <c r="E142" s="29"/>
    </row>
    <row r="143" spans="1:5" x14ac:dyDescent="0.2">
      <c r="A143" s="11" t="s">
        <v>32</v>
      </c>
      <c r="B143" s="31">
        <v>40000</v>
      </c>
      <c r="C143" s="31">
        <v>40000</v>
      </c>
      <c r="D143" s="31">
        <v>500</v>
      </c>
      <c r="E143" s="29">
        <f t="shared" si="2"/>
        <v>1.25</v>
      </c>
    </row>
    <row r="144" spans="1:5" s="1" customFormat="1" ht="24" x14ac:dyDescent="0.2">
      <c r="A144" s="48" t="s">
        <v>52</v>
      </c>
      <c r="B144" s="49">
        <f>+B147</f>
        <v>10000</v>
      </c>
      <c r="C144" s="49">
        <f>+C147</f>
        <v>10000</v>
      </c>
      <c r="D144" s="50">
        <f>+D147</f>
        <v>0</v>
      </c>
      <c r="E144" s="39">
        <f t="shared" si="2"/>
        <v>0</v>
      </c>
    </row>
    <row r="145" spans="1:5" s="1" customFormat="1" ht="0.75" customHeight="1" x14ac:dyDescent="0.2">
      <c r="A145" s="8"/>
      <c r="B145" s="35"/>
      <c r="C145" s="35"/>
      <c r="D145" s="28"/>
      <c r="E145" s="26" t="e">
        <f t="shared" si="2"/>
        <v>#DIV/0!</v>
      </c>
    </row>
    <row r="146" spans="1:5" s="1" customFormat="1" x14ac:dyDescent="0.2">
      <c r="A146" s="10" t="s">
        <v>4</v>
      </c>
      <c r="B146" s="30"/>
      <c r="C146" s="30"/>
      <c r="D146" s="29"/>
      <c r="E146" s="29"/>
    </row>
    <row r="147" spans="1:5" s="1" customFormat="1" x14ac:dyDescent="0.2">
      <c r="A147" s="11" t="s">
        <v>46</v>
      </c>
      <c r="B147" s="31">
        <v>10000</v>
      </c>
      <c r="C147" s="31">
        <v>10000</v>
      </c>
      <c r="D147" s="34">
        <v>0</v>
      </c>
      <c r="E147" s="29">
        <f t="shared" si="2"/>
        <v>0</v>
      </c>
    </row>
    <row r="148" spans="1:5" x14ac:dyDescent="0.2">
      <c r="A148" s="12" t="s">
        <v>53</v>
      </c>
      <c r="B148" s="32">
        <f>+B149</f>
        <v>10180249</v>
      </c>
      <c r="C148" s="32">
        <f>+C149</f>
        <v>10180249</v>
      </c>
      <c r="D148" s="33">
        <f>+D149</f>
        <v>3584944.6300000004</v>
      </c>
      <c r="E148" s="33">
        <f t="shared" si="2"/>
        <v>35.214704768026799</v>
      </c>
    </row>
    <row r="149" spans="1:5" s="5" customFormat="1" x14ac:dyDescent="0.2">
      <c r="A149" s="48" t="s">
        <v>54</v>
      </c>
      <c r="B149" s="49">
        <f>+B151+B153+B155+B157+B159</f>
        <v>10180249</v>
      </c>
      <c r="C149" s="49">
        <f>+C151+C153+C155+C157+C159</f>
        <v>10180249</v>
      </c>
      <c r="D149" s="39">
        <f>+D151+D153+D155+D157+D159</f>
        <v>3584944.6300000004</v>
      </c>
      <c r="E149" s="39">
        <f t="shared" si="2"/>
        <v>35.214704768026799</v>
      </c>
    </row>
    <row r="150" spans="1:5" x14ac:dyDescent="0.2">
      <c r="A150" s="10" t="s">
        <v>43</v>
      </c>
      <c r="B150" s="30"/>
      <c r="C150" s="30"/>
      <c r="D150" s="34"/>
      <c r="E150" s="29"/>
    </row>
    <row r="151" spans="1:5" s="4" customFormat="1" x14ac:dyDescent="0.2">
      <c r="A151" s="11" t="s">
        <v>55</v>
      </c>
      <c r="B151" s="31">
        <v>7284000</v>
      </c>
      <c r="C151" s="31">
        <v>7284000</v>
      </c>
      <c r="D151" s="34">
        <v>2858345.91</v>
      </c>
      <c r="E151" s="29">
        <f t="shared" si="2"/>
        <v>39.241432042833608</v>
      </c>
    </row>
    <row r="152" spans="1:5" x14ac:dyDescent="0.2">
      <c r="A152" s="10" t="s">
        <v>40</v>
      </c>
      <c r="B152" s="30"/>
      <c r="C152" s="30"/>
      <c r="D152" s="34"/>
      <c r="E152" s="29"/>
    </row>
    <row r="153" spans="1:5" s="4" customFormat="1" x14ac:dyDescent="0.2">
      <c r="A153" s="11" t="s">
        <v>41</v>
      </c>
      <c r="B153" s="31">
        <v>1275733</v>
      </c>
      <c r="C153" s="31">
        <v>1275733</v>
      </c>
      <c r="D153" s="34">
        <v>121444.66</v>
      </c>
      <c r="E153" s="29">
        <f t="shared" si="2"/>
        <v>9.5195985366844003</v>
      </c>
    </row>
    <row r="154" spans="1:5" x14ac:dyDescent="0.2">
      <c r="A154" s="10" t="s">
        <v>56</v>
      </c>
      <c r="B154" s="30"/>
      <c r="C154" s="30"/>
      <c r="D154" s="34"/>
      <c r="E154" s="29"/>
    </row>
    <row r="155" spans="1:5" s="4" customFormat="1" x14ac:dyDescent="0.2">
      <c r="A155" s="11" t="s">
        <v>57</v>
      </c>
      <c r="B155" s="31">
        <v>976733</v>
      </c>
      <c r="C155" s="31">
        <v>976733</v>
      </c>
      <c r="D155" s="34">
        <v>472804.91</v>
      </c>
      <c r="E155" s="29">
        <f t="shared" si="2"/>
        <v>48.406771348976633</v>
      </c>
    </row>
    <row r="156" spans="1:5" s="4" customFormat="1" x14ac:dyDescent="0.2">
      <c r="A156" s="11" t="s">
        <v>87</v>
      </c>
      <c r="B156" s="31"/>
      <c r="C156" s="31"/>
      <c r="D156" s="34"/>
      <c r="E156" s="29"/>
    </row>
    <row r="157" spans="1:5" s="4" customFormat="1" x14ac:dyDescent="0.2">
      <c r="A157" s="11" t="s">
        <v>93</v>
      </c>
      <c r="B157" s="31">
        <v>623783</v>
      </c>
      <c r="C157" s="31">
        <v>623783</v>
      </c>
      <c r="D157" s="34">
        <v>121274.15</v>
      </c>
      <c r="E157" s="29">
        <f t="shared" si="2"/>
        <v>19.441720918973424</v>
      </c>
    </row>
    <row r="158" spans="1:5" s="4" customFormat="1" x14ac:dyDescent="0.2">
      <c r="A158" s="10" t="s">
        <v>58</v>
      </c>
      <c r="B158" s="30"/>
      <c r="C158" s="30"/>
      <c r="D158" s="34"/>
      <c r="E158" s="29"/>
    </row>
    <row r="159" spans="1:5" x14ac:dyDescent="0.2">
      <c r="A159" s="11" t="s">
        <v>59</v>
      </c>
      <c r="B159" s="31">
        <v>20000</v>
      </c>
      <c r="C159" s="31">
        <v>20000</v>
      </c>
      <c r="D159" s="34">
        <v>11075</v>
      </c>
      <c r="E159" s="29">
        <f t="shared" si="2"/>
        <v>55.375</v>
      </c>
    </row>
    <row r="160" spans="1:5" x14ac:dyDescent="0.2">
      <c r="A160" s="12" t="s">
        <v>103</v>
      </c>
      <c r="B160" s="32">
        <f>+B161+B165</f>
        <v>0</v>
      </c>
      <c r="C160" s="32">
        <f>+C161+C165</f>
        <v>0</v>
      </c>
      <c r="D160" s="36">
        <v>0</v>
      </c>
      <c r="E160" s="33"/>
    </row>
    <row r="161" spans="1:5" x14ac:dyDescent="0.2">
      <c r="A161" s="48" t="s">
        <v>104</v>
      </c>
      <c r="B161" s="49">
        <f>+B164</f>
        <v>0</v>
      </c>
      <c r="C161" s="49">
        <f>+C164</f>
        <v>0</v>
      </c>
      <c r="D161" s="39">
        <v>0</v>
      </c>
      <c r="E161" s="39"/>
    </row>
    <row r="162" spans="1:5" x14ac:dyDescent="0.2">
      <c r="A162" s="10" t="s">
        <v>1</v>
      </c>
      <c r="B162" s="31"/>
      <c r="C162" s="31"/>
      <c r="D162" s="34"/>
      <c r="E162" s="29"/>
    </row>
    <row r="163" spans="1:5" x14ac:dyDescent="0.2">
      <c r="A163" s="11" t="s">
        <v>2</v>
      </c>
      <c r="B163" s="31"/>
      <c r="C163" s="31"/>
      <c r="D163" s="34"/>
      <c r="E163" s="29"/>
    </row>
    <row r="164" spans="1:5" x14ac:dyDescent="0.2">
      <c r="A164" s="11" t="s">
        <v>105</v>
      </c>
      <c r="B164" s="31"/>
      <c r="C164" s="31"/>
      <c r="D164" s="34">
        <v>0</v>
      </c>
      <c r="E164" s="29"/>
    </row>
    <row r="165" spans="1:5" x14ac:dyDescent="0.2">
      <c r="A165" s="48" t="s">
        <v>106</v>
      </c>
      <c r="B165" s="49">
        <f>+B168</f>
        <v>0</v>
      </c>
      <c r="C165" s="49">
        <f>+C168</f>
        <v>0</v>
      </c>
      <c r="D165" s="39"/>
      <c r="E165" s="39"/>
    </row>
    <row r="166" spans="1:5" x14ac:dyDescent="0.2">
      <c r="A166" s="10" t="s">
        <v>1</v>
      </c>
      <c r="B166" s="31"/>
      <c r="C166" s="31"/>
      <c r="D166" s="34"/>
      <c r="E166" s="29"/>
    </row>
    <row r="167" spans="1:5" x14ac:dyDescent="0.2">
      <c r="A167" s="11" t="s">
        <v>2</v>
      </c>
      <c r="B167" s="31"/>
      <c r="C167" s="31"/>
      <c r="D167" s="34"/>
      <c r="E167" s="29"/>
    </row>
    <row r="168" spans="1:5" x14ac:dyDescent="0.2">
      <c r="A168" s="11" t="s">
        <v>105</v>
      </c>
      <c r="B168" s="31"/>
      <c r="C168" s="31"/>
      <c r="D168" s="34">
        <v>0</v>
      </c>
      <c r="E168" s="29"/>
    </row>
    <row r="169" spans="1:5" s="4" customFormat="1" ht="24" x14ac:dyDescent="0.2">
      <c r="A169" s="12" t="s">
        <v>131</v>
      </c>
      <c r="B169" s="32">
        <f>+B170</f>
        <v>117271.44</v>
      </c>
      <c r="C169" s="32">
        <f>+C170</f>
        <v>117271.44</v>
      </c>
      <c r="D169" s="33">
        <f>+D170</f>
        <v>4366</v>
      </c>
      <c r="E169" s="33">
        <f t="shared" si="2"/>
        <v>3.7229866027056544</v>
      </c>
    </row>
    <row r="170" spans="1:5" s="1" customFormat="1" ht="24" x14ac:dyDescent="0.2">
      <c r="A170" s="48" t="s">
        <v>50</v>
      </c>
      <c r="B170" s="49">
        <f>+B172+B174+B176</f>
        <v>117271.44</v>
      </c>
      <c r="C170" s="49">
        <f>+C172+C174+C176</f>
        <v>117271.44</v>
      </c>
      <c r="D170" s="39">
        <f>+D172+D174+D176</f>
        <v>4366</v>
      </c>
      <c r="E170" s="39">
        <f t="shared" si="2"/>
        <v>3.7229866027056544</v>
      </c>
    </row>
    <row r="171" spans="1:5" x14ac:dyDescent="0.2">
      <c r="A171" s="10" t="s">
        <v>43</v>
      </c>
      <c r="B171" s="30"/>
      <c r="C171" s="30"/>
      <c r="D171" s="29"/>
      <c r="E171" s="29"/>
    </row>
    <row r="172" spans="1:5" s="1" customFormat="1" x14ac:dyDescent="0.2">
      <c r="A172" s="11" t="s">
        <v>55</v>
      </c>
      <c r="B172" s="31">
        <v>92685.48</v>
      </c>
      <c r="C172" s="31">
        <v>92685.48</v>
      </c>
      <c r="D172" s="34">
        <v>3475.71</v>
      </c>
      <c r="E172" s="29">
        <f t="shared" si="2"/>
        <v>3.7500048551294123</v>
      </c>
    </row>
    <row r="173" spans="1:5" s="1" customFormat="1" x14ac:dyDescent="0.2">
      <c r="A173" s="10" t="s">
        <v>84</v>
      </c>
      <c r="B173" s="31"/>
      <c r="C173" s="31"/>
      <c r="D173" s="34"/>
      <c r="E173" s="29"/>
    </row>
    <row r="174" spans="1:5" s="1" customFormat="1" x14ac:dyDescent="0.2">
      <c r="A174" s="11" t="s">
        <v>57</v>
      </c>
      <c r="B174" s="31">
        <v>15293.16</v>
      </c>
      <c r="C174" s="31">
        <v>15293.16</v>
      </c>
      <c r="D174" s="34">
        <v>573.49</v>
      </c>
      <c r="E174" s="29">
        <f t="shared" si="2"/>
        <v>3.7499771139515969</v>
      </c>
    </row>
    <row r="175" spans="1:5" ht="24" x14ac:dyDescent="0.2">
      <c r="A175" s="10" t="s">
        <v>60</v>
      </c>
      <c r="B175" s="30"/>
      <c r="C175" s="30"/>
      <c r="D175" s="29"/>
      <c r="E175" s="29"/>
    </row>
    <row r="176" spans="1:5" s="1" customFormat="1" x14ac:dyDescent="0.2">
      <c r="A176" s="11" t="s">
        <v>61</v>
      </c>
      <c r="B176" s="31">
        <v>9292.7999999999993</v>
      </c>
      <c r="C176" s="31">
        <v>9292.7999999999993</v>
      </c>
      <c r="D176" s="34">
        <v>316.8</v>
      </c>
      <c r="E176" s="29">
        <f t="shared" si="2"/>
        <v>3.4090909090909096</v>
      </c>
    </row>
    <row r="177" spans="1:5" s="1" customFormat="1" ht="24" x14ac:dyDescent="0.2">
      <c r="A177" s="12" t="s">
        <v>107</v>
      </c>
      <c r="B177" s="32">
        <f>+B178+B193+B196+B199+B206+B213+B228</f>
        <v>24918442.659999996</v>
      </c>
      <c r="C177" s="32">
        <f>+C178+C193+C196+C199+C206+C213+C228</f>
        <v>24918442.659999996</v>
      </c>
      <c r="D177" s="33">
        <f>+D178+D193+D196+D199+D206+D213+D228</f>
        <v>797845</v>
      </c>
      <c r="E177" s="33">
        <f t="shared" si="2"/>
        <v>3.2018252941654746</v>
      </c>
    </row>
    <row r="178" spans="1:5" s="1" customFormat="1" x14ac:dyDescent="0.2">
      <c r="A178" s="48" t="s">
        <v>108</v>
      </c>
      <c r="B178" s="49">
        <f>+B180+B182+B184+B186+B188+B190+B192</f>
        <v>1000000</v>
      </c>
      <c r="C178" s="49">
        <f>+C180+C182+C184+C186+C188+C190+C192</f>
        <v>1000000</v>
      </c>
      <c r="D178" s="39">
        <f>+D180+D184</f>
        <v>18454.84</v>
      </c>
      <c r="E178" s="39">
        <f t="shared" si="2"/>
        <v>1.8454839999999999</v>
      </c>
    </row>
    <row r="179" spans="1:5" s="4" customFormat="1" x14ac:dyDescent="0.2">
      <c r="A179" s="10" t="s">
        <v>43</v>
      </c>
      <c r="B179" s="30"/>
      <c r="C179" s="30"/>
      <c r="D179" s="31"/>
      <c r="E179" s="29"/>
    </row>
    <row r="180" spans="1:5" x14ac:dyDescent="0.2">
      <c r="A180" s="11" t="s">
        <v>55</v>
      </c>
      <c r="B180" s="31">
        <v>48000</v>
      </c>
      <c r="C180" s="31">
        <v>48000</v>
      </c>
      <c r="D180" s="31">
        <v>15841.07</v>
      </c>
      <c r="E180" s="29">
        <f t="shared" si="2"/>
        <v>33.002229166666666</v>
      </c>
    </row>
    <row r="181" spans="1:5" x14ac:dyDescent="0.2">
      <c r="A181" s="10" t="s">
        <v>40</v>
      </c>
      <c r="B181" s="31"/>
      <c r="C181" s="31"/>
      <c r="D181" s="31"/>
      <c r="E181" s="29"/>
    </row>
    <row r="182" spans="1:5" x14ac:dyDescent="0.2">
      <c r="A182" s="11" t="s">
        <v>41</v>
      </c>
      <c r="B182" s="31">
        <v>3000</v>
      </c>
      <c r="C182" s="31">
        <v>3000</v>
      </c>
      <c r="D182" s="31">
        <v>0</v>
      </c>
      <c r="E182" s="29">
        <f t="shared" si="2"/>
        <v>0</v>
      </c>
    </row>
    <row r="183" spans="1:5" s="1" customFormat="1" x14ac:dyDescent="0.2">
      <c r="A183" s="10" t="s">
        <v>84</v>
      </c>
      <c r="B183" s="31"/>
      <c r="C183" s="31"/>
      <c r="D183" s="34"/>
      <c r="E183" s="29"/>
    </row>
    <row r="184" spans="1:5" s="1" customFormat="1" x14ac:dyDescent="0.2">
      <c r="A184" s="11" t="s">
        <v>57</v>
      </c>
      <c r="B184" s="31">
        <v>7920</v>
      </c>
      <c r="C184" s="31">
        <v>7920</v>
      </c>
      <c r="D184" s="34">
        <v>2613.77</v>
      </c>
      <c r="E184" s="29">
        <f t="shared" si="2"/>
        <v>33.002146464646465</v>
      </c>
    </row>
    <row r="185" spans="1:5" x14ac:dyDescent="0.2">
      <c r="A185" s="10" t="s">
        <v>85</v>
      </c>
      <c r="B185" s="31"/>
      <c r="C185" s="31"/>
      <c r="D185" s="31"/>
      <c r="E185" s="29"/>
    </row>
    <row r="186" spans="1:5" x14ac:dyDescent="0.2">
      <c r="A186" s="11" t="s">
        <v>12</v>
      </c>
      <c r="B186" s="31">
        <v>32562.58</v>
      </c>
      <c r="C186" s="31">
        <v>32562.58</v>
      </c>
      <c r="D186" s="31">
        <v>0</v>
      </c>
      <c r="E186" s="29">
        <f t="shared" si="2"/>
        <v>0</v>
      </c>
    </row>
    <row r="187" spans="1:5" s="1" customFormat="1" ht="12.6" customHeight="1" x14ac:dyDescent="0.2">
      <c r="A187" s="10" t="s">
        <v>87</v>
      </c>
      <c r="B187" s="31"/>
      <c r="C187" s="31"/>
      <c r="D187" s="34"/>
      <c r="E187" s="29"/>
    </row>
    <row r="188" spans="1:5" s="1" customFormat="1" x14ac:dyDescent="0.2">
      <c r="A188" s="11" t="s">
        <v>25</v>
      </c>
      <c r="B188" s="31">
        <v>312600.78999999998</v>
      </c>
      <c r="C188" s="31">
        <v>312600.78999999998</v>
      </c>
      <c r="D188" s="34">
        <v>0</v>
      </c>
      <c r="E188" s="29">
        <f t="shared" si="2"/>
        <v>0</v>
      </c>
    </row>
    <row r="189" spans="1:5" s="1" customFormat="1" x14ac:dyDescent="0.2">
      <c r="A189" s="10" t="s">
        <v>118</v>
      </c>
      <c r="B189" s="31"/>
      <c r="C189" s="31"/>
      <c r="D189" s="34"/>
      <c r="E189" s="29"/>
    </row>
    <row r="190" spans="1:5" s="1" customFormat="1" ht="24" x14ac:dyDescent="0.2">
      <c r="A190" s="11" t="s">
        <v>90</v>
      </c>
      <c r="B190" s="31">
        <v>15627.41</v>
      </c>
      <c r="C190" s="31">
        <v>15627.41</v>
      </c>
      <c r="D190" s="34">
        <v>0</v>
      </c>
      <c r="E190" s="29">
        <f t="shared" si="2"/>
        <v>0</v>
      </c>
    </row>
    <row r="191" spans="1:5" s="1" customFormat="1" ht="24" x14ac:dyDescent="0.2">
      <c r="A191" s="10" t="s">
        <v>119</v>
      </c>
      <c r="B191" s="31"/>
      <c r="C191" s="31"/>
      <c r="D191" s="34"/>
      <c r="E191" s="29"/>
    </row>
    <row r="192" spans="1:5" s="1" customFormat="1" ht="24" x14ac:dyDescent="0.2">
      <c r="A192" s="11" t="s">
        <v>120</v>
      </c>
      <c r="B192" s="31">
        <v>580289.22</v>
      </c>
      <c r="C192" s="31">
        <v>580289.22</v>
      </c>
      <c r="D192" s="34">
        <v>0</v>
      </c>
      <c r="E192" s="29">
        <f t="shared" si="2"/>
        <v>0</v>
      </c>
    </row>
    <row r="193" spans="1:5" s="1" customFormat="1" ht="24" x14ac:dyDescent="0.2">
      <c r="A193" s="48" t="s">
        <v>121</v>
      </c>
      <c r="B193" s="49">
        <f>+B195</f>
        <v>2200000</v>
      </c>
      <c r="C193" s="49">
        <f>+C195</f>
        <v>2200000</v>
      </c>
      <c r="D193" s="39">
        <f>+D195</f>
        <v>0</v>
      </c>
      <c r="E193" s="39">
        <f t="shared" si="2"/>
        <v>0</v>
      </c>
    </row>
    <row r="194" spans="1:5" s="1" customFormat="1" ht="24" x14ac:dyDescent="0.2">
      <c r="A194" s="10" t="s">
        <v>119</v>
      </c>
      <c r="B194" s="31"/>
      <c r="C194" s="31"/>
      <c r="D194" s="34"/>
      <c r="E194" s="29"/>
    </row>
    <row r="195" spans="1:5" s="1" customFormat="1" ht="24" x14ac:dyDescent="0.2">
      <c r="A195" s="11" t="s">
        <v>120</v>
      </c>
      <c r="B195" s="31">
        <v>2200000</v>
      </c>
      <c r="C195" s="31">
        <v>2200000</v>
      </c>
      <c r="D195" s="34">
        <v>0</v>
      </c>
      <c r="E195" s="29">
        <f t="shared" si="2"/>
        <v>0</v>
      </c>
    </row>
    <row r="196" spans="1:5" s="1" customFormat="1" x14ac:dyDescent="0.2">
      <c r="A196" s="48" t="s">
        <v>117</v>
      </c>
      <c r="B196" s="49">
        <f>+B198</f>
        <v>0</v>
      </c>
      <c r="C196" s="49">
        <f>+C198</f>
        <v>0</v>
      </c>
      <c r="D196" s="39">
        <f>+D198</f>
        <v>448273.37</v>
      </c>
      <c r="E196" s="39"/>
    </row>
    <row r="197" spans="1:5" s="1" customFormat="1" x14ac:dyDescent="0.2">
      <c r="A197" s="10" t="s">
        <v>115</v>
      </c>
      <c r="B197" s="31"/>
      <c r="C197" s="31"/>
      <c r="D197" s="34"/>
      <c r="E197" s="29"/>
    </row>
    <row r="198" spans="1:5" s="1" customFormat="1" x14ac:dyDescent="0.2">
      <c r="A198" s="11" t="s">
        <v>116</v>
      </c>
      <c r="B198" s="31"/>
      <c r="C198" s="31"/>
      <c r="D198" s="34">
        <v>448273.37</v>
      </c>
      <c r="E198" s="29"/>
    </row>
    <row r="199" spans="1:5" s="1" customFormat="1" ht="24" x14ac:dyDescent="0.2">
      <c r="A199" s="48" t="s">
        <v>110</v>
      </c>
      <c r="B199" s="49">
        <f>+B201+B203+B205</f>
        <v>0</v>
      </c>
      <c r="C199" s="49">
        <f>+C201+C203+C205</f>
        <v>0</v>
      </c>
      <c r="D199" s="39">
        <f>+D201+D205</f>
        <v>58520</v>
      </c>
      <c r="E199" s="39"/>
    </row>
    <row r="200" spans="1:5" s="1" customFormat="1" x14ac:dyDescent="0.2">
      <c r="A200" s="10" t="s">
        <v>87</v>
      </c>
      <c r="B200" s="31"/>
      <c r="C200" s="31"/>
      <c r="D200" s="34"/>
      <c r="E200" s="29"/>
    </row>
    <row r="201" spans="1:5" s="1" customFormat="1" x14ac:dyDescent="0.2">
      <c r="A201" s="11" t="s">
        <v>25</v>
      </c>
      <c r="B201" s="31"/>
      <c r="C201" s="31"/>
      <c r="D201" s="34">
        <v>57625</v>
      </c>
      <c r="E201" s="29"/>
    </row>
    <row r="202" spans="1:5" s="1" customFormat="1" ht="24" x14ac:dyDescent="0.2">
      <c r="A202" s="10" t="s">
        <v>119</v>
      </c>
      <c r="B202" s="31"/>
      <c r="C202" s="31"/>
      <c r="D202" s="34"/>
      <c r="E202" s="29"/>
    </row>
    <row r="203" spans="1:5" s="1" customFormat="1" ht="24" x14ac:dyDescent="0.2">
      <c r="A203" s="11" t="s">
        <v>120</v>
      </c>
      <c r="B203" s="31"/>
      <c r="C203" s="31"/>
      <c r="D203" s="34">
        <v>0</v>
      </c>
      <c r="E203" s="29"/>
    </row>
    <row r="204" spans="1:5" s="1" customFormat="1" x14ac:dyDescent="0.2">
      <c r="A204" s="10" t="s">
        <v>122</v>
      </c>
      <c r="B204" s="31"/>
      <c r="C204" s="31"/>
      <c r="D204" s="34"/>
      <c r="E204" s="29"/>
    </row>
    <row r="205" spans="1:5" s="1" customFormat="1" x14ac:dyDescent="0.2">
      <c r="A205" s="11" t="s">
        <v>123</v>
      </c>
      <c r="B205" s="31"/>
      <c r="C205" s="31"/>
      <c r="D205" s="34">
        <v>895</v>
      </c>
      <c r="E205" s="29"/>
    </row>
    <row r="206" spans="1:5" s="1" customFormat="1" x14ac:dyDescent="0.2">
      <c r="A206" s="48" t="s">
        <v>106</v>
      </c>
      <c r="B206" s="49">
        <f>+B208+B210+B212</f>
        <v>2000000</v>
      </c>
      <c r="C206" s="49">
        <f>+C208+C210+C212</f>
        <v>2000000</v>
      </c>
      <c r="D206" s="39">
        <f>+D208</f>
        <v>272596.78999999998</v>
      </c>
      <c r="E206" s="39">
        <f t="shared" ref="E206:E260" si="3">+(D206/C206)*100</f>
        <v>13.629839499999999</v>
      </c>
    </row>
    <row r="207" spans="1:5" s="1" customFormat="1" x14ac:dyDescent="0.2">
      <c r="A207" s="10" t="s">
        <v>115</v>
      </c>
      <c r="B207" s="30"/>
      <c r="C207" s="30"/>
      <c r="D207" s="29"/>
      <c r="E207" s="29"/>
    </row>
    <row r="208" spans="1:5" s="1" customFormat="1" x14ac:dyDescent="0.2">
      <c r="A208" s="11" t="s">
        <v>116</v>
      </c>
      <c r="B208" s="31"/>
      <c r="C208" s="31"/>
      <c r="D208" s="34">
        <v>272596.78999999998</v>
      </c>
      <c r="E208" s="29"/>
    </row>
    <row r="209" spans="1:5" s="1" customFormat="1" ht="24" x14ac:dyDescent="0.2">
      <c r="A209" s="10" t="s">
        <v>119</v>
      </c>
      <c r="B209" s="31"/>
      <c r="C209" s="31"/>
      <c r="D209" s="34"/>
      <c r="E209" s="29"/>
    </row>
    <row r="210" spans="1:5" s="1" customFormat="1" ht="24" x14ac:dyDescent="0.2">
      <c r="A210" s="11" t="s">
        <v>120</v>
      </c>
      <c r="B210" s="31">
        <v>2000000</v>
      </c>
      <c r="C210" s="31">
        <v>2000000</v>
      </c>
      <c r="D210" s="34">
        <v>0</v>
      </c>
      <c r="E210" s="29">
        <f t="shared" si="3"/>
        <v>0</v>
      </c>
    </row>
    <row r="211" spans="1:5" s="1" customFormat="1" x14ac:dyDescent="0.2">
      <c r="A211" s="10" t="s">
        <v>122</v>
      </c>
      <c r="B211" s="31"/>
      <c r="C211" s="31"/>
      <c r="D211" s="34"/>
      <c r="E211" s="29"/>
    </row>
    <row r="212" spans="1:5" s="1" customFormat="1" x14ac:dyDescent="0.2">
      <c r="A212" s="11" t="s">
        <v>123</v>
      </c>
      <c r="B212" s="31"/>
      <c r="C212" s="31"/>
      <c r="D212" s="34">
        <v>0</v>
      </c>
      <c r="E212" s="29"/>
    </row>
    <row r="213" spans="1:5" s="1" customFormat="1" x14ac:dyDescent="0.2">
      <c r="A213" s="48" t="s">
        <v>109</v>
      </c>
      <c r="B213" s="49">
        <f>+B215+B217+B219+B221+B223+B225+B227</f>
        <v>16980876.009999998</v>
      </c>
      <c r="C213" s="49">
        <f>+C215+C217+C219+C221+C223+C225+C227</f>
        <v>16980876.009999998</v>
      </c>
      <c r="D213" s="39">
        <v>0</v>
      </c>
      <c r="E213" s="39">
        <f t="shared" si="3"/>
        <v>0</v>
      </c>
    </row>
    <row r="214" spans="1:5" s="1" customFormat="1" x14ac:dyDescent="0.2">
      <c r="A214" s="10" t="s">
        <v>85</v>
      </c>
      <c r="B214" s="31"/>
      <c r="C214" s="31"/>
      <c r="D214" s="34"/>
      <c r="E214" s="29"/>
    </row>
    <row r="215" spans="1:5" s="1" customFormat="1" x14ac:dyDescent="0.2">
      <c r="A215" s="11" t="s">
        <v>12</v>
      </c>
      <c r="B215" s="31">
        <v>51812.42</v>
      </c>
      <c r="C215" s="31">
        <v>51812.42</v>
      </c>
      <c r="D215" s="34">
        <v>0</v>
      </c>
      <c r="E215" s="29">
        <f t="shared" si="3"/>
        <v>0</v>
      </c>
    </row>
    <row r="216" spans="1:5" s="1" customFormat="1" x14ac:dyDescent="0.2">
      <c r="A216" s="10" t="s">
        <v>82</v>
      </c>
      <c r="B216" s="31"/>
      <c r="C216" s="31"/>
      <c r="D216" s="34"/>
      <c r="E216" s="29"/>
    </row>
    <row r="217" spans="1:5" s="1" customFormat="1" ht="24" x14ac:dyDescent="0.2">
      <c r="A217" s="11" t="s">
        <v>81</v>
      </c>
      <c r="B217" s="31">
        <v>24000</v>
      </c>
      <c r="C217" s="31">
        <v>24000</v>
      </c>
      <c r="D217" s="34">
        <v>0</v>
      </c>
      <c r="E217" s="29">
        <f t="shared" si="3"/>
        <v>0</v>
      </c>
    </row>
    <row r="218" spans="1:5" s="1" customFormat="1" x14ac:dyDescent="0.2">
      <c r="A218" s="10" t="s">
        <v>87</v>
      </c>
      <c r="B218" s="31"/>
      <c r="C218" s="31"/>
      <c r="D218" s="34"/>
      <c r="E218" s="29"/>
    </row>
    <row r="219" spans="1:5" s="1" customFormat="1" x14ac:dyDescent="0.2">
      <c r="A219" s="11" t="s">
        <v>25</v>
      </c>
      <c r="B219" s="31">
        <v>497399.21</v>
      </c>
      <c r="C219" s="31">
        <v>497399.21</v>
      </c>
      <c r="D219" s="34">
        <v>0</v>
      </c>
      <c r="E219" s="29">
        <f t="shared" si="3"/>
        <v>0</v>
      </c>
    </row>
    <row r="220" spans="1:5" s="1" customFormat="1" ht="24" x14ac:dyDescent="0.2">
      <c r="A220" s="10" t="s">
        <v>113</v>
      </c>
      <c r="B220" s="31"/>
      <c r="C220" s="31"/>
      <c r="D220" s="34"/>
      <c r="E220" s="29"/>
    </row>
    <row r="221" spans="1:5" s="1" customFormat="1" ht="24" x14ac:dyDescent="0.2">
      <c r="A221" s="11" t="s">
        <v>114</v>
      </c>
      <c r="B221" s="31">
        <v>4420654.46</v>
      </c>
      <c r="C221" s="31">
        <v>4420654.46</v>
      </c>
      <c r="D221" s="34">
        <v>0</v>
      </c>
      <c r="E221" s="29">
        <f t="shared" si="3"/>
        <v>0</v>
      </c>
    </row>
    <row r="222" spans="1:5" s="1" customFormat="1" x14ac:dyDescent="0.2">
      <c r="A222" s="10" t="s">
        <v>115</v>
      </c>
      <c r="B222" s="31"/>
      <c r="C222" s="31"/>
      <c r="D222" s="34"/>
      <c r="E222" s="29"/>
    </row>
    <row r="223" spans="1:5" s="1" customFormat="1" x14ac:dyDescent="0.2">
      <c r="A223" s="11" t="s">
        <v>116</v>
      </c>
      <c r="B223" s="31">
        <v>448273.37</v>
      </c>
      <c r="C223" s="31">
        <v>448273.37</v>
      </c>
      <c r="D223" s="34">
        <v>0</v>
      </c>
      <c r="E223" s="29">
        <f t="shared" si="3"/>
        <v>0</v>
      </c>
    </row>
    <row r="224" spans="1:5" s="1" customFormat="1" x14ac:dyDescent="0.2">
      <c r="A224" s="10" t="s">
        <v>118</v>
      </c>
      <c r="B224" s="31"/>
      <c r="C224" s="31"/>
      <c r="D224" s="34"/>
      <c r="E224" s="29"/>
    </row>
    <row r="225" spans="1:5" s="1" customFormat="1" ht="24" x14ac:dyDescent="0.2">
      <c r="A225" s="11" t="s">
        <v>90</v>
      </c>
      <c r="B225" s="31">
        <v>24865.79</v>
      </c>
      <c r="C225" s="31">
        <v>24865.79</v>
      </c>
      <c r="D225" s="34">
        <v>0</v>
      </c>
      <c r="E225" s="29">
        <f t="shared" si="3"/>
        <v>0</v>
      </c>
    </row>
    <row r="226" spans="1:5" s="1" customFormat="1" ht="24" x14ac:dyDescent="0.2">
      <c r="A226" s="10" t="s">
        <v>119</v>
      </c>
      <c r="B226" s="31"/>
      <c r="C226" s="31"/>
      <c r="D226" s="34"/>
      <c r="E226" s="29"/>
    </row>
    <row r="227" spans="1:5" s="1" customFormat="1" ht="24" x14ac:dyDescent="0.2">
      <c r="A227" s="11" t="s">
        <v>120</v>
      </c>
      <c r="B227" s="31">
        <v>11513870.76</v>
      </c>
      <c r="C227" s="31">
        <v>11513870.76</v>
      </c>
      <c r="D227" s="34">
        <v>0</v>
      </c>
      <c r="E227" s="29">
        <f t="shared" si="3"/>
        <v>0</v>
      </c>
    </row>
    <row r="228" spans="1:5" s="1" customFormat="1" ht="24" x14ac:dyDescent="0.2">
      <c r="A228" s="48" t="s">
        <v>111</v>
      </c>
      <c r="B228" s="49">
        <f>+B230+B232</f>
        <v>2737566.65</v>
      </c>
      <c r="C228" s="49">
        <f>+C230+C232</f>
        <v>2737566.65</v>
      </c>
      <c r="D228" s="39">
        <v>0</v>
      </c>
      <c r="E228" s="39">
        <f t="shared" si="3"/>
        <v>0</v>
      </c>
    </row>
    <row r="229" spans="1:5" s="1" customFormat="1" x14ac:dyDescent="0.2">
      <c r="A229" s="10" t="s">
        <v>115</v>
      </c>
      <c r="B229" s="31"/>
      <c r="C229" s="31"/>
      <c r="D229" s="34"/>
      <c r="E229" s="29"/>
    </row>
    <row r="230" spans="1:5" s="1" customFormat="1" x14ac:dyDescent="0.2">
      <c r="A230" s="11" t="s">
        <v>116</v>
      </c>
      <c r="B230" s="31">
        <v>281726.63</v>
      </c>
      <c r="C230" s="31">
        <v>281726.63</v>
      </c>
      <c r="D230" s="34">
        <v>0</v>
      </c>
      <c r="E230" s="29">
        <f t="shared" si="3"/>
        <v>0</v>
      </c>
    </row>
    <row r="231" spans="1:5" s="1" customFormat="1" ht="24" x14ac:dyDescent="0.2">
      <c r="A231" s="10" t="s">
        <v>119</v>
      </c>
      <c r="B231" s="31"/>
      <c r="C231" s="31"/>
      <c r="D231" s="34"/>
      <c r="E231" s="29"/>
    </row>
    <row r="232" spans="1:5" s="1" customFormat="1" ht="24" x14ac:dyDescent="0.2">
      <c r="A232" s="11" t="s">
        <v>120</v>
      </c>
      <c r="B232" s="31">
        <v>2455840.02</v>
      </c>
      <c r="C232" s="31">
        <v>2455840.02</v>
      </c>
      <c r="D232" s="34">
        <v>0</v>
      </c>
      <c r="E232" s="29">
        <f t="shared" si="3"/>
        <v>0</v>
      </c>
    </row>
    <row r="233" spans="1:5" s="1" customFormat="1" ht="24" x14ac:dyDescent="0.2">
      <c r="A233" s="12" t="s">
        <v>124</v>
      </c>
      <c r="B233" s="32">
        <f>+B234+B242</f>
        <v>12975241.01</v>
      </c>
      <c r="C233" s="32">
        <f>+C234+C242</f>
        <v>12975241.01</v>
      </c>
      <c r="D233" s="33">
        <f>+D234+D242</f>
        <v>1461357.4500000002</v>
      </c>
      <c r="E233" s="33">
        <f t="shared" si="3"/>
        <v>11.262661316839772</v>
      </c>
    </row>
    <row r="234" spans="1:5" s="1" customFormat="1" ht="24" x14ac:dyDescent="0.2">
      <c r="A234" s="48" t="s">
        <v>110</v>
      </c>
      <c r="B234" s="49">
        <f>+B236+B238+B239+B241</f>
        <v>0</v>
      </c>
      <c r="C234" s="49">
        <f>+C236+C238+C239+C241</f>
        <v>0</v>
      </c>
      <c r="D234" s="39">
        <f>+D238+D239+D241</f>
        <v>694055.59000000008</v>
      </c>
      <c r="E234" s="39"/>
    </row>
    <row r="235" spans="1:5" s="1" customFormat="1" x14ac:dyDescent="0.2">
      <c r="A235" s="10" t="s">
        <v>85</v>
      </c>
      <c r="B235" s="35"/>
      <c r="C235" s="35"/>
      <c r="D235" s="37"/>
      <c r="E235" s="29"/>
    </row>
    <row r="236" spans="1:5" s="1" customFormat="1" x14ac:dyDescent="0.2">
      <c r="A236" s="11" t="s">
        <v>12</v>
      </c>
      <c r="B236" s="35"/>
      <c r="C236" s="35"/>
      <c r="D236" s="37">
        <v>0</v>
      </c>
      <c r="E236" s="29"/>
    </row>
    <row r="237" spans="1:5" s="1" customFormat="1" x14ac:dyDescent="0.2">
      <c r="A237" s="10" t="s">
        <v>87</v>
      </c>
      <c r="B237" s="35"/>
      <c r="C237" s="35"/>
      <c r="D237" s="37"/>
      <c r="E237" s="29"/>
    </row>
    <row r="238" spans="1:5" s="1" customFormat="1" x14ac:dyDescent="0.2">
      <c r="A238" s="11" t="s">
        <v>73</v>
      </c>
      <c r="B238" s="35"/>
      <c r="C238" s="35"/>
      <c r="D238" s="37">
        <v>38575</v>
      </c>
      <c r="E238" s="29"/>
    </row>
    <row r="239" spans="1:5" s="1" customFormat="1" x14ac:dyDescent="0.2">
      <c r="A239" s="11" t="s">
        <v>25</v>
      </c>
      <c r="B239" s="35"/>
      <c r="C239" s="35"/>
      <c r="D239" s="37">
        <v>340250</v>
      </c>
      <c r="E239" s="29"/>
    </row>
    <row r="240" spans="1:5" s="1" customFormat="1" ht="24" x14ac:dyDescent="0.2">
      <c r="A240" s="10" t="s">
        <v>126</v>
      </c>
      <c r="B240" s="35"/>
      <c r="C240" s="35"/>
      <c r="D240" s="37"/>
      <c r="E240" s="29"/>
    </row>
    <row r="241" spans="1:5" s="1" customFormat="1" ht="24" x14ac:dyDescent="0.2">
      <c r="A241" s="11" t="s">
        <v>127</v>
      </c>
      <c r="B241" s="35"/>
      <c r="C241" s="35"/>
      <c r="D241" s="37">
        <v>315230.59000000003</v>
      </c>
      <c r="E241" s="29"/>
    </row>
    <row r="242" spans="1:5" s="1" customFormat="1" x14ac:dyDescent="0.2">
      <c r="A242" s="48" t="s">
        <v>109</v>
      </c>
      <c r="B242" s="49">
        <f>+B244+B245+B247+B248+B250+B251+B252+B253+B254+B256+B258+B260+B262</f>
        <v>12975241.01</v>
      </c>
      <c r="C242" s="49">
        <f>+C244+C245+C247+C248+C250+C251+C252+C253+C254+C256+C258+C260+C262</f>
        <v>12975241.01</v>
      </c>
      <c r="D242" s="39">
        <f>+D244+D245+D247+D251+D253+D258+D260</f>
        <v>767301.8600000001</v>
      </c>
      <c r="E242" s="39">
        <f t="shared" si="3"/>
        <v>5.9135846448527749</v>
      </c>
    </row>
    <row r="243" spans="1:5" s="1" customFormat="1" x14ac:dyDescent="0.2">
      <c r="A243" s="10" t="s">
        <v>85</v>
      </c>
      <c r="B243" s="35"/>
      <c r="C243" s="35"/>
      <c r="D243" s="37"/>
      <c r="E243" s="29"/>
    </row>
    <row r="244" spans="1:5" s="1" customFormat="1" x14ac:dyDescent="0.2">
      <c r="A244" s="11" t="s">
        <v>10</v>
      </c>
      <c r="B244" s="35">
        <v>63000</v>
      </c>
      <c r="C244" s="35">
        <v>63000</v>
      </c>
      <c r="D244" s="37">
        <v>13277.9</v>
      </c>
      <c r="E244" s="29">
        <f t="shared" si="3"/>
        <v>21.076031746031745</v>
      </c>
    </row>
    <row r="245" spans="1:5" s="1" customFormat="1" x14ac:dyDescent="0.2">
      <c r="A245" s="11" t="s">
        <v>12</v>
      </c>
      <c r="B245" s="35">
        <v>1425621</v>
      </c>
      <c r="C245" s="35">
        <v>1425621</v>
      </c>
      <c r="D245" s="37">
        <v>334805</v>
      </c>
      <c r="E245" s="29">
        <f t="shared" si="3"/>
        <v>23.484853267453271</v>
      </c>
    </row>
    <row r="246" spans="1:5" s="1" customFormat="1" x14ac:dyDescent="0.2">
      <c r="A246" s="10" t="s">
        <v>82</v>
      </c>
      <c r="B246" s="35"/>
      <c r="C246" s="35"/>
      <c r="D246" s="37"/>
      <c r="E246" s="29"/>
    </row>
    <row r="247" spans="1:5" s="1" customFormat="1" ht="24" x14ac:dyDescent="0.2">
      <c r="A247" s="11" t="s">
        <v>81</v>
      </c>
      <c r="B247" s="35">
        <v>140000</v>
      </c>
      <c r="C247" s="35">
        <v>140000</v>
      </c>
      <c r="D247" s="37">
        <v>2637.5</v>
      </c>
      <c r="E247" s="29">
        <f t="shared" si="3"/>
        <v>1.8839285714285714</v>
      </c>
    </row>
    <row r="248" spans="1:5" s="1" customFormat="1" x14ac:dyDescent="0.2">
      <c r="A248" s="11" t="s">
        <v>16</v>
      </c>
      <c r="B248" s="35">
        <v>140000</v>
      </c>
      <c r="C248" s="35">
        <v>140000</v>
      </c>
      <c r="D248" s="37">
        <v>0</v>
      </c>
      <c r="E248" s="29">
        <f t="shared" si="3"/>
        <v>0</v>
      </c>
    </row>
    <row r="249" spans="1:5" s="1" customFormat="1" x14ac:dyDescent="0.2">
      <c r="A249" s="10" t="s">
        <v>87</v>
      </c>
      <c r="B249" s="35"/>
      <c r="C249" s="35"/>
      <c r="D249" s="37"/>
      <c r="E249" s="29"/>
    </row>
    <row r="250" spans="1:5" s="1" customFormat="1" x14ac:dyDescent="0.2">
      <c r="A250" s="11" t="s">
        <v>125</v>
      </c>
      <c r="B250" s="35">
        <v>140000</v>
      </c>
      <c r="C250" s="35">
        <v>140000</v>
      </c>
      <c r="D250" s="37">
        <v>0</v>
      </c>
      <c r="E250" s="29">
        <f t="shared" si="3"/>
        <v>0</v>
      </c>
    </row>
    <row r="251" spans="1:5" s="1" customFormat="1" x14ac:dyDescent="0.2">
      <c r="A251" s="11" t="s">
        <v>73</v>
      </c>
      <c r="B251" s="35">
        <v>87000</v>
      </c>
      <c r="C251" s="35">
        <v>87000</v>
      </c>
      <c r="D251" s="37">
        <v>25000</v>
      </c>
      <c r="E251" s="29">
        <f t="shared" si="3"/>
        <v>28.735632183908045</v>
      </c>
    </row>
    <row r="252" spans="1:5" s="1" customFormat="1" x14ac:dyDescent="0.2">
      <c r="A252" s="11" t="s">
        <v>22</v>
      </c>
      <c r="B252" s="35">
        <v>140000</v>
      </c>
      <c r="C252" s="35">
        <v>140000</v>
      </c>
      <c r="D252" s="37">
        <v>0</v>
      </c>
      <c r="E252" s="29">
        <f t="shared" si="3"/>
        <v>0</v>
      </c>
    </row>
    <row r="253" spans="1:5" s="1" customFormat="1" x14ac:dyDescent="0.2">
      <c r="A253" s="11" t="s">
        <v>25</v>
      </c>
      <c r="B253" s="35">
        <v>993250</v>
      </c>
      <c r="C253" s="35">
        <v>993250</v>
      </c>
      <c r="D253" s="37">
        <v>27983.08</v>
      </c>
      <c r="E253" s="29">
        <f t="shared" si="3"/>
        <v>2.8173249433677325</v>
      </c>
    </row>
    <row r="254" spans="1:5" s="1" customFormat="1" x14ac:dyDescent="0.2">
      <c r="A254" s="11" t="s">
        <v>27</v>
      </c>
      <c r="B254" s="35">
        <v>1073700</v>
      </c>
      <c r="C254" s="35">
        <v>1073700</v>
      </c>
      <c r="D254" s="37">
        <v>0</v>
      </c>
      <c r="E254" s="29">
        <f t="shared" si="3"/>
        <v>0</v>
      </c>
    </row>
    <row r="255" spans="1:5" s="1" customFormat="1" x14ac:dyDescent="0.2">
      <c r="A255" s="10" t="s">
        <v>122</v>
      </c>
      <c r="B255" s="35"/>
      <c r="C255" s="35"/>
      <c r="D255" s="37"/>
      <c r="E255" s="29"/>
    </row>
    <row r="256" spans="1:5" s="1" customFormat="1" x14ac:dyDescent="0.2">
      <c r="A256" s="11" t="s">
        <v>30</v>
      </c>
      <c r="B256" s="35">
        <v>6000</v>
      </c>
      <c r="C256" s="35">
        <v>6000</v>
      </c>
      <c r="D256" s="37">
        <v>0</v>
      </c>
      <c r="E256" s="29">
        <f t="shared" si="3"/>
        <v>0</v>
      </c>
    </row>
    <row r="257" spans="1:5" s="1" customFormat="1" ht="24" x14ac:dyDescent="0.2">
      <c r="A257" s="10" t="s">
        <v>126</v>
      </c>
      <c r="B257" s="35"/>
      <c r="C257" s="35"/>
      <c r="D257" s="37"/>
      <c r="E257" s="29"/>
    </row>
    <row r="258" spans="1:5" s="1" customFormat="1" ht="24" x14ac:dyDescent="0.2">
      <c r="A258" s="11" t="s">
        <v>127</v>
      </c>
      <c r="B258" s="35">
        <v>4706749.04</v>
      </c>
      <c r="C258" s="35">
        <v>4706749.04</v>
      </c>
      <c r="D258" s="37">
        <v>40814.949999999997</v>
      </c>
      <c r="E258" s="29">
        <f t="shared" si="3"/>
        <v>0.86715798214726991</v>
      </c>
    </row>
    <row r="259" spans="1:5" s="1" customFormat="1" ht="24" x14ac:dyDescent="0.2">
      <c r="A259" s="10" t="s">
        <v>113</v>
      </c>
      <c r="B259" s="35"/>
      <c r="C259" s="35"/>
      <c r="D259" s="37"/>
      <c r="E259" s="29"/>
    </row>
    <row r="260" spans="1:5" s="1" customFormat="1" ht="24" x14ac:dyDescent="0.2">
      <c r="A260" s="11" t="s">
        <v>128</v>
      </c>
      <c r="B260" s="35">
        <v>3509920.97</v>
      </c>
      <c r="C260" s="35">
        <v>3509920.97</v>
      </c>
      <c r="D260" s="37">
        <v>322783.43</v>
      </c>
      <c r="E260" s="29">
        <f t="shared" si="3"/>
        <v>9.1963161780249418</v>
      </c>
    </row>
    <row r="261" spans="1:5" s="1" customFormat="1" x14ac:dyDescent="0.2">
      <c r="A261" s="10" t="s">
        <v>129</v>
      </c>
      <c r="B261" s="35"/>
      <c r="C261" s="35"/>
      <c r="D261" s="37"/>
      <c r="E261" s="29"/>
    </row>
    <row r="262" spans="1:5" s="1" customFormat="1" ht="24" x14ac:dyDescent="0.2">
      <c r="A262" s="11" t="s">
        <v>130</v>
      </c>
      <c r="B262" s="35">
        <v>550000</v>
      </c>
      <c r="C262" s="35">
        <v>550000</v>
      </c>
      <c r="D262" s="37">
        <v>0</v>
      </c>
      <c r="E262" s="29">
        <f t="shared" ref="E262:E280" si="4">+(D262/C262)*100</f>
        <v>0</v>
      </c>
    </row>
    <row r="263" spans="1:5" s="1" customFormat="1" ht="24" x14ac:dyDescent="0.2">
      <c r="A263" s="12" t="s">
        <v>94</v>
      </c>
      <c r="B263" s="32">
        <f>+B264+B273</f>
        <v>318594.46999999997</v>
      </c>
      <c r="C263" s="32">
        <f>+C264+C273</f>
        <v>318594.46999999997</v>
      </c>
      <c r="D263" s="32">
        <f>+D264+D273</f>
        <v>340422.75999999995</v>
      </c>
      <c r="E263" s="33">
        <f t="shared" si="4"/>
        <v>106.85143405031481</v>
      </c>
    </row>
    <row r="264" spans="1:5" ht="24" x14ac:dyDescent="0.2">
      <c r="A264" s="48" t="s">
        <v>62</v>
      </c>
      <c r="B264" s="49">
        <f>+B266+B268+B270+B272</f>
        <v>318594.46999999997</v>
      </c>
      <c r="C264" s="49">
        <f>+C266+C268+C270+C272</f>
        <v>318594.46999999997</v>
      </c>
      <c r="D264" s="39">
        <f>+D266+D268+D270+D272</f>
        <v>316850.46999999997</v>
      </c>
      <c r="E264" s="39">
        <f t="shared" si="4"/>
        <v>99.452595646120287</v>
      </c>
    </row>
    <row r="265" spans="1:5" x14ac:dyDescent="0.2">
      <c r="A265" s="13" t="s">
        <v>63</v>
      </c>
      <c r="B265" s="38"/>
      <c r="C265" s="38"/>
      <c r="D265" s="38"/>
      <c r="E265" s="29"/>
    </row>
    <row r="266" spans="1:5" x14ac:dyDescent="0.2">
      <c r="A266" s="11" t="s">
        <v>64</v>
      </c>
      <c r="B266" s="35">
        <v>34665.56</v>
      </c>
      <c r="C266" s="35">
        <v>34665.56</v>
      </c>
      <c r="D266" s="35">
        <v>13342</v>
      </c>
      <c r="E266" s="29">
        <f t="shared" si="4"/>
        <v>38.487767109488495</v>
      </c>
    </row>
    <row r="267" spans="1:5" ht="24" x14ac:dyDescent="0.2">
      <c r="A267" s="10" t="s">
        <v>95</v>
      </c>
      <c r="B267" s="35"/>
      <c r="C267" s="35"/>
      <c r="D267" s="35"/>
      <c r="E267" s="29"/>
    </row>
    <row r="268" spans="1:5" x14ac:dyDescent="0.2">
      <c r="A268" s="11" t="s">
        <v>96</v>
      </c>
      <c r="B268" s="35">
        <v>263928.90999999997</v>
      </c>
      <c r="C268" s="35">
        <v>263928.90999999997</v>
      </c>
      <c r="D268" s="35">
        <v>263928.90999999997</v>
      </c>
      <c r="E268" s="29">
        <f t="shared" si="4"/>
        <v>100</v>
      </c>
    </row>
    <row r="269" spans="1:5" x14ac:dyDescent="0.2">
      <c r="A269" s="10" t="s">
        <v>58</v>
      </c>
      <c r="B269" s="35"/>
      <c r="C269" s="35"/>
      <c r="D269" s="35"/>
      <c r="E269" s="29"/>
    </row>
    <row r="270" spans="1:5" s="1" customFormat="1" x14ac:dyDescent="0.2">
      <c r="A270" s="11" t="s">
        <v>65</v>
      </c>
      <c r="B270" s="35">
        <v>20000</v>
      </c>
      <c r="C270" s="35">
        <v>20000</v>
      </c>
      <c r="D270" s="37">
        <v>18256</v>
      </c>
      <c r="E270" s="29">
        <f t="shared" si="4"/>
        <v>91.28</v>
      </c>
    </row>
    <row r="271" spans="1:5" s="1" customFormat="1" ht="24" x14ac:dyDescent="0.2">
      <c r="A271" s="10" t="s">
        <v>97</v>
      </c>
      <c r="B271" s="35"/>
      <c r="C271" s="35"/>
      <c r="D271" s="37"/>
      <c r="E271" s="29"/>
    </row>
    <row r="272" spans="1:5" s="1" customFormat="1" ht="24" x14ac:dyDescent="0.2">
      <c r="A272" s="11" t="s">
        <v>98</v>
      </c>
      <c r="B272" s="35"/>
      <c r="C272" s="35"/>
      <c r="D272" s="37">
        <v>21323.56</v>
      </c>
      <c r="E272" s="29"/>
    </row>
    <row r="273" spans="1:5" s="1" customFormat="1" x14ac:dyDescent="0.2">
      <c r="A273" s="48" t="s">
        <v>99</v>
      </c>
      <c r="B273" s="49">
        <f>+B275+B277+B279</f>
        <v>0</v>
      </c>
      <c r="C273" s="49">
        <f>+C275+C277+C279</f>
        <v>0</v>
      </c>
      <c r="D273" s="39">
        <f>+D277+D279</f>
        <v>23572.29</v>
      </c>
      <c r="E273" s="39"/>
    </row>
    <row r="274" spans="1:5" s="1" customFormat="1" x14ac:dyDescent="0.2">
      <c r="A274" s="13" t="s">
        <v>63</v>
      </c>
      <c r="B274" s="35"/>
      <c r="C274" s="35"/>
      <c r="D274" s="37"/>
      <c r="E274" s="29"/>
    </row>
    <row r="275" spans="1:5" s="1" customFormat="1" x14ac:dyDescent="0.2">
      <c r="A275" s="11" t="s">
        <v>64</v>
      </c>
      <c r="B275" s="35"/>
      <c r="C275" s="35"/>
      <c r="D275" s="37">
        <v>0</v>
      </c>
      <c r="E275" s="29"/>
    </row>
    <row r="276" spans="1:5" s="1" customFormat="1" ht="24" x14ac:dyDescent="0.2">
      <c r="A276" s="10" t="s">
        <v>95</v>
      </c>
      <c r="B276" s="35"/>
      <c r="C276" s="35"/>
      <c r="D276" s="37"/>
      <c r="E276" s="29"/>
    </row>
    <row r="277" spans="1:5" s="1" customFormat="1" x14ac:dyDescent="0.2">
      <c r="A277" s="11" t="s">
        <v>96</v>
      </c>
      <c r="B277" s="35"/>
      <c r="C277" s="35"/>
      <c r="D277" s="37">
        <v>4395.8500000000004</v>
      </c>
      <c r="E277" s="29"/>
    </row>
    <row r="278" spans="1:5" s="1" customFormat="1" ht="24" x14ac:dyDescent="0.2">
      <c r="A278" s="10" t="s">
        <v>97</v>
      </c>
      <c r="B278" s="35"/>
      <c r="C278" s="35"/>
      <c r="D278" s="37"/>
      <c r="E278" s="29"/>
    </row>
    <row r="279" spans="1:5" s="1" customFormat="1" ht="24" x14ac:dyDescent="0.2">
      <c r="A279" s="11" t="s">
        <v>98</v>
      </c>
      <c r="B279" s="35"/>
      <c r="C279" s="35"/>
      <c r="D279" s="37">
        <v>19176.439999999999</v>
      </c>
      <c r="E279" s="29"/>
    </row>
    <row r="280" spans="1:5" s="1" customFormat="1" ht="15" x14ac:dyDescent="0.25">
      <c r="A280" s="51" t="s">
        <v>66</v>
      </c>
      <c r="B280" s="52">
        <f>+B5+B37+B40+B44+B48+B53+B57+B148+B160+B169+B177+B233+B263</f>
        <v>49801604.479999997</v>
      </c>
      <c r="C280" s="52">
        <f>+C5+C37+C40+C44+C48+C53+C57+C148+C160+C169+C177+C233+C263</f>
        <v>49801604.479999997</v>
      </c>
      <c r="D280" s="52">
        <f>+D5+D37+D40+D44+D48+D53+D57+D148+D160+D169+D177+D233+D263</f>
        <v>7017545.8400000008</v>
      </c>
      <c r="E280" s="53">
        <f t="shared" si="4"/>
        <v>14.09100351941111</v>
      </c>
    </row>
  </sheetData>
  <mergeCells count="1">
    <mergeCell ref="A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Prih i rash.-progr.,funk izvori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I. OPĆI DIO KONSOLIDIRANOG PRORAČUNA</dc:title>
  <dc:creator>Korisnik</dc:creator>
  <cp:lastModifiedBy>Korisnik</cp:lastModifiedBy>
  <cp:lastPrinted>2022-05-10T10:15:09Z</cp:lastPrinted>
  <dcterms:created xsi:type="dcterms:W3CDTF">2022-02-23T11:39:51Z</dcterms:created>
  <dcterms:modified xsi:type="dcterms:W3CDTF">2022-12-08T10:14:26Z</dcterms:modified>
</cp:coreProperties>
</file>